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HA\Downloads\"/>
    </mc:Choice>
  </mc:AlternateContent>
  <xr:revisionPtr revIDLastSave="0" documentId="13_ncr:1_{13189590-4906-4E96-8B2E-57AE4457CB3D}" xr6:coauthVersionLast="47" xr6:coauthVersionMax="47" xr10:uidLastSave="{00000000-0000-0000-0000-000000000000}"/>
  <bookViews>
    <workbookView xWindow="-120" yWindow="-120" windowWidth="29040" windowHeight="15720" tabRatio="849" firstSheet="9" activeTab="23" xr2:uid="{00000000-000D-0000-FFFF-FFFF00000000}"/>
  </bookViews>
  <sheets>
    <sheet name="Bihar" sheetId="1" r:id="rId1"/>
    <sheet name="Meghalaya" sheetId="2" r:id="rId2"/>
    <sheet name="Mizoram" sheetId="3" r:id="rId3"/>
    <sheet name="Manipur" sheetId="4" r:id="rId4"/>
    <sheet name="Rajasthan" sheetId="5" r:id="rId5"/>
    <sheet name="Tripura" sheetId="7" r:id="rId6"/>
    <sheet name="Tamil Nadu" sheetId="6" r:id="rId7"/>
    <sheet name="Karnataka" sheetId="10" r:id="rId8"/>
    <sheet name="Uttrakhand" sheetId="11" r:id="rId9"/>
    <sheet name="West Bengal" sheetId="12" r:id="rId10"/>
    <sheet name="Nagaland" sheetId="14" r:id="rId11"/>
    <sheet name="Uttar Pradesh" sheetId="15" r:id="rId12"/>
    <sheet name="Madhya Pradesh" sheetId="16" r:id="rId13"/>
    <sheet name="Odisha" sheetId="20" r:id="rId14"/>
    <sheet name="Arunachal Pradesh" sheetId="21" r:id="rId15"/>
    <sheet name="Sikkim" sheetId="25" r:id="rId16"/>
    <sheet name="Goa" sheetId="17" r:id="rId17"/>
    <sheet name="Himachal Pradesh" sheetId="22" r:id="rId18"/>
    <sheet name="Haryana" sheetId="23" r:id="rId19"/>
    <sheet name="Kerala" sheetId="19" r:id="rId20"/>
    <sheet name="Assam" sheetId="24" r:id="rId21"/>
    <sheet name="Maharashtra" sheetId="26" r:id="rId22"/>
    <sheet name="Gujarat" sheetId="28" r:id="rId23"/>
    <sheet name="Andhra Pradesh" sheetId="29" r:id="rId24"/>
  </sheets>
  <externalReferences>
    <externalReference r:id="rId2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2" i="1" l="1"/>
  <c r="M21" i="1"/>
  <c r="N20" i="1"/>
  <c r="D11" i="29"/>
  <c r="E11" i="29"/>
  <c r="F11" i="29"/>
  <c r="G11" i="29"/>
  <c r="H11" i="29"/>
  <c r="I11" i="29"/>
  <c r="J11" i="29"/>
  <c r="K11" i="29"/>
  <c r="L11" i="29"/>
  <c r="M11" i="29"/>
  <c r="N11" i="29"/>
  <c r="O11" i="29"/>
  <c r="C11" i="29"/>
  <c r="C22" i="28"/>
  <c r="C21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C19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D3" i="28"/>
  <c r="E3" i="28" s="1"/>
  <c r="F3" i="28" s="1"/>
  <c r="G3" i="28" s="1"/>
  <c r="H3" i="28" s="1"/>
  <c r="I3" i="28" s="1"/>
  <c r="J3" i="28" s="1"/>
  <c r="K3" i="28" s="1"/>
  <c r="L3" i="28" s="1"/>
  <c r="M3" i="28" s="1"/>
  <c r="N3" i="28" s="1"/>
  <c r="O3" i="28" s="1"/>
  <c r="P15" i="16" l="1"/>
  <c r="P5" i="16"/>
  <c r="E15" i="16"/>
  <c r="F15" i="16"/>
  <c r="G15" i="16"/>
  <c r="H15" i="16"/>
  <c r="I15" i="16"/>
  <c r="J15" i="16"/>
  <c r="K15" i="16"/>
  <c r="L15" i="16"/>
  <c r="M15" i="16"/>
  <c r="N15" i="16"/>
  <c r="O15" i="16"/>
  <c r="D15" i="16"/>
  <c r="E5" i="16"/>
  <c r="F5" i="16"/>
  <c r="G5" i="16"/>
  <c r="H5" i="16"/>
  <c r="I5" i="16"/>
  <c r="J5" i="16"/>
  <c r="K5" i="16"/>
  <c r="L5" i="16"/>
  <c r="M5" i="16"/>
  <c r="N5" i="16"/>
  <c r="O5" i="16"/>
  <c r="D5" i="16"/>
  <c r="P15" i="20"/>
  <c r="P5" i="20"/>
  <c r="E15" i="20"/>
  <c r="F15" i="20"/>
  <c r="G15" i="20"/>
  <c r="H15" i="20"/>
  <c r="I15" i="20"/>
  <c r="J15" i="20"/>
  <c r="K15" i="20"/>
  <c r="L15" i="20"/>
  <c r="M15" i="20"/>
  <c r="N15" i="20"/>
  <c r="O15" i="20"/>
  <c r="D15" i="20"/>
  <c r="E5" i="20"/>
  <c r="F5" i="20"/>
  <c r="G5" i="20"/>
  <c r="H5" i="20"/>
  <c r="I5" i="20"/>
  <c r="J5" i="20"/>
  <c r="K5" i="20"/>
  <c r="L5" i="20"/>
  <c r="M5" i="20"/>
  <c r="N5" i="20"/>
  <c r="O5" i="20"/>
  <c r="D5" i="20"/>
  <c r="O17" i="25"/>
  <c r="O19" i="25" s="1"/>
  <c r="N17" i="25"/>
  <c r="N19" i="25" s="1"/>
  <c r="M17" i="25"/>
  <c r="M19" i="25" s="1"/>
  <c r="L17" i="25"/>
  <c r="L19" i="25" s="1"/>
  <c r="K17" i="25"/>
  <c r="K19" i="25" s="1"/>
  <c r="J17" i="25"/>
  <c r="J19" i="25" s="1"/>
  <c r="I17" i="25"/>
  <c r="I19" i="25" s="1"/>
  <c r="H17" i="25"/>
  <c r="H19" i="25" s="1"/>
  <c r="G17" i="25"/>
  <c r="G19" i="25" s="1"/>
  <c r="F17" i="25"/>
  <c r="F19" i="25" s="1"/>
  <c r="E17" i="25"/>
  <c r="E19" i="25" s="1"/>
  <c r="D17" i="25"/>
  <c r="D19" i="25" s="1"/>
  <c r="C17" i="25"/>
  <c r="C19" i="25" s="1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O6" i="25"/>
  <c r="N6" i="25"/>
  <c r="M6" i="25"/>
  <c r="L6" i="25"/>
  <c r="K6" i="25"/>
  <c r="J6" i="25"/>
  <c r="I6" i="25"/>
  <c r="H6" i="25"/>
  <c r="G6" i="25"/>
  <c r="F6" i="25"/>
  <c r="F11" i="25" s="1"/>
  <c r="E6" i="25"/>
  <c r="E11" i="25" s="1"/>
  <c r="D6" i="25"/>
  <c r="C6" i="25"/>
  <c r="D3" i="25"/>
  <c r="E3" i="25" s="1"/>
  <c r="F3" i="25" s="1"/>
  <c r="G3" i="25" s="1"/>
  <c r="H3" i="25" s="1"/>
  <c r="I3" i="25" s="1"/>
  <c r="J3" i="25" s="1"/>
  <c r="K3" i="25" s="1"/>
  <c r="L3" i="25" s="1"/>
  <c r="M3" i="25" s="1"/>
  <c r="N3" i="25" s="1"/>
  <c r="O3" i="25" s="1"/>
  <c r="H11" i="25" l="1"/>
  <c r="G11" i="25"/>
  <c r="M11" i="25"/>
  <c r="N11" i="25"/>
  <c r="O11" i="25"/>
  <c r="D11" i="25"/>
  <c r="L11" i="25"/>
  <c r="C11" i="25"/>
  <c r="K11" i="25"/>
  <c r="I11" i="25"/>
  <c r="J11" i="25"/>
  <c r="D12" i="21"/>
  <c r="C12" i="21"/>
  <c r="N32" i="24"/>
  <c r="M32" i="24"/>
  <c r="L32" i="24"/>
  <c r="K32" i="24"/>
  <c r="J32" i="24"/>
  <c r="I32" i="24"/>
  <c r="H32" i="24"/>
  <c r="G32" i="24"/>
  <c r="F32" i="24"/>
  <c r="E32" i="24"/>
  <c r="D32" i="24"/>
  <c r="C32" i="24"/>
  <c r="P31" i="24"/>
  <c r="K31" i="24"/>
  <c r="J31" i="24"/>
  <c r="I31" i="24"/>
  <c r="H31" i="24"/>
  <c r="P27" i="24"/>
  <c r="P32" i="24" s="1"/>
  <c r="O27" i="24"/>
  <c r="O32" i="24" s="1"/>
  <c r="P18" i="24"/>
  <c r="P34" i="24" s="1"/>
  <c r="O18" i="24"/>
  <c r="O34" i="24" s="1"/>
  <c r="N18" i="24"/>
  <c r="N34" i="24" s="1"/>
  <c r="M18" i="24"/>
  <c r="M34" i="24" s="1"/>
  <c r="L18" i="24"/>
  <c r="L34" i="24" s="1"/>
  <c r="J18" i="24"/>
  <c r="J34" i="24" s="1"/>
  <c r="H18" i="24"/>
  <c r="H34" i="24" s="1"/>
  <c r="G18" i="24"/>
  <c r="G34" i="24" s="1"/>
  <c r="E18" i="24"/>
  <c r="E34" i="24" s="1"/>
  <c r="P17" i="24"/>
  <c r="P13" i="24"/>
  <c r="O13" i="24"/>
  <c r="K5" i="24"/>
  <c r="K18" i="24" s="1"/>
  <c r="K34" i="24" s="1"/>
  <c r="J5" i="24"/>
  <c r="I5" i="24"/>
  <c r="I18" i="24" s="1"/>
  <c r="I34" i="24" s="1"/>
  <c r="H5" i="24"/>
  <c r="G5" i="24"/>
  <c r="F5" i="24"/>
  <c r="F18" i="24" s="1"/>
  <c r="F34" i="24" s="1"/>
  <c r="E5" i="24"/>
  <c r="D5" i="24"/>
  <c r="D18" i="24" s="1"/>
  <c r="D34" i="24" s="1"/>
  <c r="C5" i="24"/>
  <c r="C18" i="24" s="1"/>
  <c r="C34" i="24" s="1"/>
  <c r="D4" i="24"/>
  <c r="E4" i="24" s="1"/>
  <c r="F4" i="24" s="1"/>
  <c r="G4" i="24" s="1"/>
  <c r="H4" i="24" s="1"/>
  <c r="I4" i="24" s="1"/>
  <c r="J4" i="24" s="1"/>
  <c r="K4" i="24" s="1"/>
  <c r="L4" i="24" s="1"/>
  <c r="M4" i="24" s="1"/>
  <c r="N4" i="24" s="1"/>
  <c r="O4" i="24" s="1"/>
  <c r="O19" i="22" l="1"/>
  <c r="N19" i="22"/>
  <c r="M19" i="22"/>
  <c r="L19" i="22"/>
  <c r="K19" i="22"/>
  <c r="J19" i="22"/>
  <c r="I19" i="22"/>
  <c r="H19" i="22"/>
  <c r="G19" i="22"/>
  <c r="F19" i="22"/>
  <c r="E19" i="22"/>
  <c r="D19" i="22"/>
  <c r="C19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D3" i="22"/>
  <c r="E3" i="22" s="1"/>
  <c r="F3" i="22" s="1"/>
  <c r="G3" i="22" s="1"/>
  <c r="H3" i="22" s="1"/>
  <c r="I3" i="22" s="1"/>
  <c r="J3" i="22" s="1"/>
  <c r="K3" i="22" s="1"/>
  <c r="L3" i="22" s="1"/>
  <c r="M3" i="22" s="1"/>
  <c r="N3" i="22" s="1"/>
  <c r="O3" i="22" s="1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D3" i="23"/>
  <c r="E3" i="23" s="1"/>
  <c r="F3" i="23" s="1"/>
  <c r="G3" i="23" s="1"/>
  <c r="H3" i="23" s="1"/>
  <c r="I3" i="23" s="1"/>
  <c r="J3" i="23" s="1"/>
  <c r="K3" i="23" s="1"/>
  <c r="L3" i="23" s="1"/>
  <c r="M3" i="23" s="1"/>
  <c r="N3" i="23" s="1"/>
  <c r="O3" i="23" s="1"/>
  <c r="D3" i="17" l="1"/>
  <c r="E3" i="17" s="1"/>
  <c r="F3" i="17" s="1"/>
  <c r="G3" i="17" s="1"/>
  <c r="H3" i="17" s="1"/>
  <c r="I3" i="17" s="1"/>
  <c r="J3" i="17" s="1"/>
  <c r="K3" i="17" s="1"/>
  <c r="L3" i="17" s="1"/>
  <c r="M3" i="17" s="1"/>
  <c r="N3" i="17" s="1"/>
  <c r="O3" i="17" s="1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D3" i="20"/>
  <c r="E3" i="20" s="1"/>
  <c r="F3" i="20" s="1"/>
  <c r="G3" i="20" s="1"/>
  <c r="H3" i="20" s="1"/>
  <c r="I3" i="20" s="1"/>
  <c r="J3" i="20" s="1"/>
  <c r="K3" i="20" s="1"/>
  <c r="L3" i="20" s="1"/>
  <c r="M3" i="20" s="1"/>
  <c r="N3" i="20" s="1"/>
  <c r="O3" i="20" s="1"/>
  <c r="D19" i="2"/>
  <c r="E19" i="2"/>
  <c r="F19" i="2"/>
  <c r="G19" i="2"/>
  <c r="H19" i="2"/>
  <c r="I19" i="2"/>
  <c r="J19" i="2"/>
  <c r="K19" i="2"/>
  <c r="L19" i="2"/>
  <c r="M19" i="2"/>
  <c r="N19" i="2"/>
  <c r="O19" i="2"/>
  <c r="C19" i="2"/>
  <c r="D11" i="2"/>
  <c r="E11" i="2"/>
  <c r="F11" i="2"/>
  <c r="G11" i="2"/>
  <c r="H11" i="2"/>
  <c r="I11" i="2"/>
  <c r="J11" i="2"/>
  <c r="K11" i="2"/>
  <c r="L11" i="2"/>
  <c r="M11" i="2"/>
  <c r="N11" i="2"/>
  <c r="O11" i="2"/>
  <c r="C11" i="2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D3" i="16"/>
  <c r="E3" i="16" s="1"/>
  <c r="F3" i="16" s="1"/>
  <c r="G3" i="16" s="1"/>
  <c r="H3" i="16" s="1"/>
  <c r="I3" i="16" s="1"/>
  <c r="J3" i="16" s="1"/>
  <c r="K3" i="16" s="1"/>
  <c r="L3" i="16" s="1"/>
  <c r="M3" i="16" s="1"/>
  <c r="N3" i="16" s="1"/>
  <c r="O3" i="16" s="1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D3" i="14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D3" i="12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D11" i="11" l="1"/>
  <c r="E11" i="11"/>
  <c r="F11" i="11"/>
  <c r="G11" i="11"/>
  <c r="H11" i="11"/>
  <c r="I11" i="11"/>
  <c r="J11" i="11"/>
  <c r="K11" i="11"/>
  <c r="L11" i="11"/>
  <c r="M11" i="11"/>
  <c r="N11" i="11"/>
  <c r="O11" i="11"/>
  <c r="C11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D3" i="11" l="1"/>
  <c r="E3" i="11" s="1"/>
  <c r="F3" i="11" s="1"/>
  <c r="G3" i="11" s="1"/>
  <c r="H3" i="11" s="1"/>
  <c r="I3" i="11" s="1"/>
  <c r="J3" i="11" s="1"/>
  <c r="K3" i="11" s="1"/>
  <c r="L3" i="11" s="1"/>
  <c r="M3" i="11" s="1"/>
  <c r="N3" i="11" s="1"/>
  <c r="O3" i="11" s="1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D3" i="10"/>
  <c r="E3" i="10" s="1"/>
  <c r="F3" i="10" s="1"/>
  <c r="G3" i="10" s="1"/>
  <c r="H3" i="10" s="1"/>
  <c r="I3" i="10" s="1"/>
  <c r="J3" i="10" s="1"/>
  <c r="K3" i="10" s="1"/>
  <c r="L3" i="10" s="1"/>
  <c r="M3" i="10" s="1"/>
  <c r="N3" i="10" s="1"/>
  <c r="O3" i="10" s="1"/>
  <c r="C11" i="4"/>
  <c r="O11" i="4"/>
  <c r="N11" i="4"/>
  <c r="M11" i="4"/>
  <c r="L11" i="4"/>
  <c r="K11" i="4"/>
  <c r="J11" i="4"/>
  <c r="I11" i="4"/>
  <c r="H11" i="4"/>
  <c r="G11" i="4"/>
  <c r="F11" i="4"/>
  <c r="E11" i="4"/>
  <c r="D11" i="4"/>
  <c r="D4" i="4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D3" i="7" l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D3" i="6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D3" i="5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D3" i="4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D3" i="3" l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</calcChain>
</file>

<file path=xl/sharedStrings.xml><?xml version="1.0" encoding="utf-8"?>
<sst xmlns="http://schemas.openxmlformats.org/spreadsheetml/2006/main" count="876" uniqueCount="149">
  <si>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</si>
  <si>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</si>
  <si>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</si>
  <si>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</si>
  <si>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</si>
  <si>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</si>
  <si>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</si>
  <si>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</si>
  <si>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</si>
  <si>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</si>
  <si>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</si>
  <si>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</si>
  <si>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</si>
  <si>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Municipal Corporations</t>
  </si>
  <si>
    <t>Municipalities</t>
  </si>
  <si>
    <t>Town/Nagar Panchayats</t>
  </si>
  <si>
    <t>Cantonment Boards</t>
  </si>
  <si>
    <t>Other (Mention names)</t>
  </si>
  <si>
    <t>Total</t>
  </si>
  <si>
    <t>District Panchayats</t>
  </si>
  <si>
    <t>Block Panchayats</t>
  </si>
  <si>
    <t>Village Panchayats</t>
  </si>
  <si>
    <t>NIL</t>
  </si>
  <si>
    <t>-</t>
  </si>
  <si>
    <t>NA</t>
  </si>
  <si>
    <t>44212 sq km (No classification of Rural area)</t>
  </si>
  <si>
    <t>Information regarding Urban and Rural Areas and Population of the States</t>
  </si>
  <si>
    <t>Name of State = BIHAR</t>
  </si>
  <si>
    <t>Urban population of the State</t>
  </si>
  <si>
    <t>Total area notified as 'Urban' in the State</t>
  </si>
  <si>
    <t>Number of Urban Local Bodies</t>
  </si>
  <si>
    <t>Rural population of the State</t>
  </si>
  <si>
    <t>Total area classified as 'Rural' in the State</t>
  </si>
  <si>
    <t>Number of Rural Local Bodies</t>
  </si>
  <si>
    <t>Total Population</t>
  </si>
  <si>
    <t>Urban %</t>
  </si>
  <si>
    <t>Rural %</t>
  </si>
  <si>
    <t>Name of State = MEGHALAYA</t>
  </si>
  <si>
    <t>Name of State = MIZORAM</t>
  </si>
  <si>
    <t>Name of State = MANIPUR</t>
  </si>
  <si>
    <t>Name of State = RAJASTHAN</t>
  </si>
  <si>
    <t>Name of State = TRIPURA</t>
  </si>
  <si>
    <t>Name of State = TAMIL NADU</t>
  </si>
  <si>
    <t>Name of State : Karnataka</t>
  </si>
  <si>
    <t>Notified Area Committee(NAC)</t>
  </si>
  <si>
    <t>Note:</t>
  </si>
  <si>
    <t>NAC - Notified Area Committee</t>
  </si>
  <si>
    <t>1. Kuduremukha</t>
  </si>
  <si>
    <t>Chikkamagalur District</t>
  </si>
  <si>
    <t>2. Shahabad</t>
  </si>
  <si>
    <t>Kalaburgi District</t>
  </si>
  <si>
    <t>3. Hatti Gold Mines</t>
  </si>
  <si>
    <t>Raichur District</t>
  </si>
  <si>
    <t>4. Bhimarayanagudi</t>
  </si>
  <si>
    <t>Yadgiri District</t>
  </si>
  <si>
    <t>Name of State = UTTARAKHAND</t>
  </si>
  <si>
    <t>Name of State = WEST BENGAL</t>
  </si>
  <si>
    <t>Urban population of the State *</t>
  </si>
  <si>
    <t>Total area notified as 'Urban' in the State (In Sq. Km.)</t>
  </si>
  <si>
    <t>Rural population of the State **</t>
  </si>
  <si>
    <t>Total area classified as 'Rural' in the State (In Sq. Km.)</t>
  </si>
  <si>
    <t>Name of State = NAGALAND</t>
  </si>
  <si>
    <t>Name of State- Uttar Pradesh</t>
  </si>
  <si>
    <t>Total area notified as 'Urban' in the State (Sq.Km)</t>
  </si>
  <si>
    <t>Total area classified as 'Rural' in the State (Sq.Km)</t>
  </si>
  <si>
    <t>Name of State = MADHYA PRADESH</t>
  </si>
  <si>
    <t>Total Urban and Rural Papulation</t>
  </si>
  <si>
    <t>Total Area</t>
  </si>
  <si>
    <t>Name of State = Odisha</t>
  </si>
  <si>
    <t>Urban population of the State (as per 2011 Census)</t>
  </si>
  <si>
    <t>Total area notified as 'Urban' in the State (in Sq. Km)</t>
  </si>
  <si>
    <t>Rural population of the State  (as per 2011 Census)</t>
  </si>
  <si>
    <t>Total area classified as 'Rural' in the State (in Sq. Km)</t>
  </si>
  <si>
    <t>Name of the State : Arunachal Pradesh</t>
  </si>
  <si>
    <t>2014_15</t>
  </si>
  <si>
    <t>Urban population of the state</t>
  </si>
  <si>
    <t>Total area notified as Urban in the</t>
  </si>
  <si>
    <t>Municipal Corporation (IMC)</t>
  </si>
  <si>
    <t>Municipalities (PMC)</t>
  </si>
  <si>
    <t>Other mention names</t>
  </si>
  <si>
    <t>Rural population of the state</t>
  </si>
  <si>
    <t>11 00686</t>
  </si>
  <si>
    <t>11 33876</t>
  </si>
  <si>
    <t>11 69730</t>
  </si>
  <si>
    <t>12 80198</t>
  </si>
  <si>
    <t>1361 611</t>
  </si>
  <si>
    <t>1 51 774</t>
  </si>
  <si>
    <t>Total area classified as Rural' in the state</t>
  </si>
  <si>
    <t>Block panchayats</t>
  </si>
  <si>
    <t>Village panchayats</t>
  </si>
  <si>
    <t>Name of State = SIKKIM</t>
  </si>
  <si>
    <r>
      <t xml:space="preserve">Total area notified as 'Urban' in the State : </t>
    </r>
    <r>
      <rPr>
        <b/>
        <sz val="11"/>
        <color theme="1"/>
        <rFont val="Aptos"/>
        <family val="2"/>
      </rPr>
      <t xml:space="preserve">32.46 Sq. Km. </t>
    </r>
  </si>
  <si>
    <t xml:space="preserve">Municipal Council </t>
  </si>
  <si>
    <r>
      <t xml:space="preserve">Total area classified as 'Rural' in the State : </t>
    </r>
    <r>
      <rPr>
        <b/>
        <sz val="11"/>
        <color theme="1"/>
        <rFont val="Aptos"/>
        <family val="2"/>
      </rPr>
      <t xml:space="preserve">1645.33 Sq. km. </t>
    </r>
  </si>
  <si>
    <t xml:space="preserve">                                                                                                                                                Information regarding Urban and Rural Areas and Population of the States</t>
  </si>
  <si>
    <t>Name of State = GOA</t>
  </si>
  <si>
    <t>199.52 sq. km</t>
  </si>
  <si>
    <t>2937.21 sq. km</t>
  </si>
  <si>
    <t>* The data considered is as per 2011 census only</t>
  </si>
  <si>
    <t>Name of State = Himachal Pradesh</t>
  </si>
  <si>
    <t>Urban population of the State:-       806044</t>
  </si>
  <si>
    <t>Total area notified as 'Urban' in the State:-  369.94 Sq. Km</t>
  </si>
  <si>
    <t xml:space="preserve">53541.25 sq.km. </t>
  </si>
  <si>
    <t>Name of State = HARYANA</t>
  </si>
  <si>
    <t>Note - Urban Data</t>
  </si>
  <si>
    <t xml:space="preserve">1. 2011-12 To 2020-21 Population As Per Census 2011-12 &amp; 2021-22 To 2023-24 Population As Per (Crid) </t>
  </si>
  <si>
    <t>Note: Rural Data</t>
  </si>
  <si>
    <t>* Census 2011;** LGDIRECTORY.NIC.IN</t>
  </si>
  <si>
    <t xml:space="preserve">1. The population from 2019-20 to 2023-24 taken from the Parivar Pehchan Patra (PPP) portal of the State.
 </t>
  </si>
  <si>
    <t>2. There is no "Rural" Classified in the State.</t>
  </si>
  <si>
    <t>Information regarding Urban and Rural Areas and Population of the State</t>
  </si>
  <si>
    <t>Name of State = KERALA</t>
  </si>
  <si>
    <t>Annexure-I</t>
  </si>
  <si>
    <t xml:space="preserve">Information regarding Urban and Rural Areas and Population of the States (including Sixth Schduled Areas) </t>
  </si>
  <si>
    <t>Name of State- Assam</t>
  </si>
  <si>
    <t xml:space="preserve">Additional creation of ULBs and TVC </t>
  </si>
  <si>
    <t>A. General Areas (Urban Local Areas) population of the State</t>
  </si>
  <si>
    <t>B. Population of Sixth Scheduled Areas (Urban Local Bodies)</t>
  </si>
  <si>
    <t>(a) BTC</t>
  </si>
  <si>
    <t>(b) KAAC</t>
  </si>
  <si>
    <t>(c) DHAC</t>
  </si>
  <si>
    <t>No. of ULBs Sixth Scheduled Areas</t>
  </si>
  <si>
    <t>Total- I Urban Population- Gen. &amp; Sixth Schedule Arreas (A+B)</t>
  </si>
  <si>
    <t>C. General Areas population of the State (Rural Local Bodies)</t>
  </si>
  <si>
    <t>D. Population of Sixth Scheduled Areas (Rural Local Bodies)</t>
  </si>
  <si>
    <t>No. of VCDC of Sixth Scheduled Areas</t>
  </si>
  <si>
    <t>Total- II Rural Population- Gen. &amp; Sixth Schedule Areas</t>
  </si>
  <si>
    <t>Grand Total (I+II)</t>
  </si>
  <si>
    <t xml:space="preserve">N.B.: In General Areas, presently there is Dibrugarh MB converted to MC also a MB has been created in Patharkandi under Karimganj Dist.  </t>
  </si>
  <si>
    <t xml:space="preserve">          In case of Sixth Schduled, there is 23 newly created MB  </t>
  </si>
  <si>
    <t xml:space="preserve">          As per KAAC constituency 26 nos. VDC was exist for the period from 2011 to 2022-23 and during new 834 nos. TVDC created within the 26 nos. AC constituency.</t>
  </si>
  <si>
    <t>2011-12 to 2015-16  population as per census 2001, As per Report of the Assam State Finance Commission</t>
  </si>
  <si>
    <t>2016-17 to 2022-23  population as per census 2011 , As per Report of the 6th Assam State Finance Commission</t>
  </si>
  <si>
    <t xml:space="preserve">Information regarding Urban and Rural Areas and Population of the States </t>
  </si>
  <si>
    <t>Name of State : Maharashtra</t>
  </si>
  <si>
    <t>Urban Population of the State (As per Census 2011)</t>
  </si>
  <si>
    <t>Total area notified as "Urban" in the state</t>
  </si>
  <si>
    <t>Town/Nagar Panchyats</t>
  </si>
  <si>
    <t>Other (Mention Names)</t>
  </si>
  <si>
    <t>Rural  Population of the State</t>
  </si>
  <si>
    <t>Total area classified as "Rural" in the District</t>
  </si>
  <si>
    <t xml:space="preserve">Block Panchayats </t>
  </si>
  <si>
    <t xml:space="preserve">Village Panchyats </t>
  </si>
  <si>
    <t>Name of State = Gujarat</t>
  </si>
  <si>
    <t>Total area notified as 'Urban' in the State (In sq. km)</t>
  </si>
  <si>
    <t>Total area classified as 'Rural' in the State (In sq. km)</t>
  </si>
  <si>
    <t>Total Area km2</t>
  </si>
  <si>
    <t>The Government of India has not conducted a census since 2011.</t>
  </si>
  <si>
    <t>Name of State = Andhra Pradesh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</si>
</sst>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5">
    <font>
      <sz val="11"/>
      <color theme="1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1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Aptos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9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3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5" fillId="0" borderId="0" xfId="0" applyFont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 indent="1"/>
    </xf>
    <xf numFmtId="0" fontId="8" fillId="0" borderId="1" xfId="0" applyFont="1" applyBorder="1"/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10" fillId="0" borderId="1" xfId="0" applyFont="1" applyBorder="1" applyAlignment="1">
      <alignment horizontal="left" vertical="center"/>
    </xf>
    <xf numFmtId="0" fontId="11" fillId="0" borderId="1" xfId="0" applyFont="1" applyBorder="1"/>
    <xf numFmtId="0" fontId="12" fillId="0" borderId="1" xfId="0" applyFont="1" applyBorder="1"/>
    <xf numFmtId="0" fontId="9" fillId="0" borderId="1" xfId="0" applyFont="1" applyBorder="1" applyAlignment="1">
      <alignment horizontal="center"/>
    </xf>
    <xf numFmtId="2" fontId="0" fillId="0" borderId="1" xfId="0" applyNumberFormat="1" applyBorder="1"/>
    <xf numFmtId="0" fontId="2" fillId="0" borderId="7" xfId="0" applyFont="1" applyBorder="1" applyAlignment="1">
      <alignment horizontal="left" vertical="center"/>
    </xf>
    <xf numFmtId="0" fontId="2" fillId="0" borderId="4" xfId="0" applyFont="1" applyBorder="1"/>
    <xf numFmtId="43" fontId="17" fillId="0" borderId="1" xfId="0" applyNumberFormat="1" applyFont="1" applyBorder="1"/>
    <xf numFmtId="43" fontId="17" fillId="0" borderId="8" xfId="0" applyNumberFormat="1" applyFont="1" applyBorder="1"/>
    <xf numFmtId="43" fontId="18" fillId="0" borderId="9" xfId="0" applyNumberFormat="1" applyFont="1" applyBorder="1"/>
    <xf numFmtId="43" fontId="18" fillId="0" borderId="10" xfId="0" applyNumberFormat="1" applyFont="1" applyBorder="1"/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3" fontId="20" fillId="0" borderId="1" xfId="1" applyFont="1" applyBorder="1"/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0" fontId="20" fillId="0" borderId="7" xfId="0" applyFont="1" applyBorder="1" applyAlignment="1">
      <alignment horizontal="left" vertical="center"/>
    </xf>
    <xf numFmtId="0" fontId="20" fillId="0" borderId="4" xfId="0" applyFont="1" applyBorder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/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1" fillId="0" borderId="0" xfId="0" applyFont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22" fillId="0" borderId="1" xfId="2" applyFont="1" applyBorder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24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horizontal="center" vertical="top" wrapText="1"/>
    </xf>
    <xf numFmtId="0" fontId="25" fillId="2" borderId="17" xfId="0" applyFont="1" applyFill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27" fillId="0" borderId="0" xfId="0" applyFont="1"/>
    <xf numFmtId="0" fontId="27" fillId="0" borderId="17" xfId="0" applyFont="1" applyBorder="1"/>
    <xf numFmtId="0" fontId="28" fillId="0" borderId="17" xfId="0" applyFont="1" applyBorder="1"/>
    <xf numFmtId="3" fontId="27" fillId="0" borderId="17" xfId="0" applyNumberFormat="1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5" fillId="0" borderId="0" xfId="0" applyFont="1"/>
    <xf numFmtId="0" fontId="29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4" fillId="0" borderId="26" xfId="0" applyFont="1" applyBorder="1" applyAlignment="1">
      <alignment vertical="top"/>
    </xf>
    <xf numFmtId="0" fontId="34" fillId="0" borderId="1" xfId="0" applyFont="1" applyBorder="1" applyAlignment="1">
      <alignment vertical="top"/>
    </xf>
    <xf numFmtId="0" fontId="35" fillId="0" borderId="1" xfId="0" applyFont="1" applyBorder="1" applyAlignment="1">
      <alignment horizontal="center" vertical="top"/>
    </xf>
    <xf numFmtId="0" fontId="34" fillId="0" borderId="8" xfId="0" applyFont="1" applyBorder="1" applyAlignment="1">
      <alignment horizontal="center" vertical="top" wrapText="1"/>
    </xf>
    <xf numFmtId="0" fontId="34" fillId="0" borderId="0" xfId="0" applyFont="1" applyAlignment="1">
      <alignment vertical="top"/>
    </xf>
    <xf numFmtId="0" fontId="34" fillId="0" borderId="26" xfId="0" applyFont="1" applyBorder="1" applyAlignment="1">
      <alignment horizontal="left" vertical="top"/>
    </xf>
    <xf numFmtId="0" fontId="34" fillId="0" borderId="8" xfId="0" applyFont="1" applyBorder="1" applyAlignment="1">
      <alignment vertical="top" wrapText="1"/>
    </xf>
    <xf numFmtId="0" fontId="35" fillId="0" borderId="1" xfId="0" applyFont="1" applyBorder="1" applyAlignment="1">
      <alignment vertical="top"/>
    </xf>
    <xf numFmtId="0" fontId="35" fillId="0" borderId="1" xfId="0" applyFont="1" applyBorder="1" applyAlignment="1">
      <alignment vertical="top" wrapText="1"/>
    </xf>
    <xf numFmtId="0" fontId="35" fillId="0" borderId="8" xfId="0" applyFont="1" applyBorder="1" applyAlignment="1">
      <alignment vertical="top" wrapText="1"/>
    </xf>
    <xf numFmtId="0" fontId="34" fillId="2" borderId="1" xfId="0" applyFont="1" applyFill="1" applyBorder="1" applyAlignment="1">
      <alignment vertical="top"/>
    </xf>
    <xf numFmtId="0" fontId="35" fillId="0" borderId="26" xfId="0" applyFont="1" applyBorder="1" applyAlignment="1">
      <alignment horizontal="left" vertical="top"/>
    </xf>
    <xf numFmtId="0" fontId="34" fillId="0" borderId="1" xfId="0" applyFont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5" fillId="0" borderId="8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8" fillId="0" borderId="1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3" borderId="0" xfId="0" applyFont="1" applyFill="1"/>
    <xf numFmtId="0" fontId="0" fillId="3" borderId="0" xfId="0" applyFill="1"/>
    <xf numFmtId="0" fontId="2" fillId="3" borderId="1" xfId="0" applyFont="1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/>
    <xf numFmtId="0" fontId="42" fillId="0" borderId="1" xfId="0" applyFont="1" applyBorder="1" applyAlignment="1">
      <alignment wrapText="1"/>
    </xf>
    <xf numFmtId="0" fontId="43" fillId="0" borderId="5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3" fontId="2" fillId="0" borderId="0" xfId="0" applyNumberFormat="1" applyFont="1"/>
    <xf numFmtId="0" fontId="1" fillId="4" borderId="1" xfId="0" applyFont="1" applyFill="1" applyBorder="1"/>
    <xf numFmtId="0" fontId="2" fillId="4" borderId="1" xfId="0" applyFont="1" applyFill="1" applyBorder="1"/>
    <xf numFmtId="0" fontId="2" fillId="4" borderId="0" xfId="0" applyFont="1" applyFill="1"/>
    <xf numFmtId="0" fontId="2" fillId="5" borderId="1" xfId="0" applyFont="1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  <xf numFmtId="0" fontId="2" fillId="5" borderId="0" xfId="0" applyFont="1" applyFill="1"/>
    <xf numFmtId="0" fontId="0" fillId="5" borderId="1" xfId="0" applyFill="1" applyBorder="1"/>
    <xf numFmtId="0" fontId="0" fillId="5" borderId="0" xfId="0" applyFill="1"/>
    <xf numFmtId="0" fontId="0" fillId="4" borderId="1" xfId="0" applyFill="1" applyBorder="1"/>
    <xf numFmtId="0" fontId="0" fillId="4" borderId="0" xfId="0" applyFill="1"/>
    <xf numFmtId="0" fontId="6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 vertical="center" wrapText="1" indent="1"/>
    </xf>
    <xf numFmtId="3" fontId="7" fillId="5" borderId="1" xfId="0" applyNumberFormat="1" applyFont="1" applyFill="1" applyBorder="1" applyAlignment="1">
      <alignment horizontal="left" vertical="center" wrapText="1" indent="1"/>
    </xf>
    <xf numFmtId="3" fontId="7" fillId="5" borderId="1" xfId="0" applyNumberFormat="1" applyFont="1" applyFill="1" applyBorder="1" applyAlignment="1">
      <alignment horizontal="right" vertical="center" wrapText="1"/>
    </xf>
    <xf numFmtId="3" fontId="7" fillId="5" borderId="1" xfId="0" applyNumberFormat="1" applyFont="1" applyFill="1" applyBorder="1" applyAlignment="1">
      <alignment horizontal="right" vertical="center" wrapText="1" indent="1"/>
    </xf>
    <xf numFmtId="0" fontId="7" fillId="4" borderId="1" xfId="0" applyFont="1" applyFill="1" applyBorder="1" applyAlignment="1">
      <alignment horizontal="righ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3" fontId="7" fillId="4" borderId="1" xfId="0" applyNumberFormat="1" applyFont="1" applyFill="1" applyBorder="1" applyAlignment="1">
      <alignment horizontal="right" vertical="center" wrapText="1" indent="1"/>
    </xf>
    <xf numFmtId="0" fontId="11" fillId="5" borderId="1" xfId="0" applyFont="1" applyFill="1" applyBorder="1"/>
    <xf numFmtId="0" fontId="3" fillId="4" borderId="1" xfId="0" applyFont="1" applyFill="1" applyBorder="1"/>
    <xf numFmtId="0" fontId="11" fillId="4" borderId="1" xfId="0" applyFont="1" applyFill="1" applyBorder="1"/>
    <xf numFmtId="0" fontId="12" fillId="4" borderId="1" xfId="0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2" fontId="0" fillId="4" borderId="1" xfId="0" applyNumberFormat="1" applyFill="1" applyBorder="1"/>
    <xf numFmtId="43" fontId="17" fillId="5" borderId="1" xfId="0" applyNumberFormat="1" applyFont="1" applyFill="1" applyBorder="1"/>
    <xf numFmtId="43" fontId="17" fillId="5" borderId="8" xfId="0" applyNumberFormat="1" applyFont="1" applyFill="1" applyBorder="1"/>
    <xf numFmtId="43" fontId="17" fillId="4" borderId="1" xfId="0" applyNumberFormat="1" applyFont="1" applyFill="1" applyBorder="1"/>
    <xf numFmtId="43" fontId="18" fillId="4" borderId="9" xfId="0" applyNumberFormat="1" applyFont="1" applyFill="1" applyBorder="1"/>
    <xf numFmtId="164" fontId="20" fillId="5" borderId="1" xfId="1" applyNumberFormat="1" applyFont="1" applyFill="1" applyBorder="1"/>
    <xf numFmtId="164" fontId="20" fillId="5" borderId="1" xfId="1" applyNumberFormat="1" applyFont="1" applyFill="1" applyBorder="1" applyAlignment="1">
      <alignment horizontal="right"/>
    </xf>
    <xf numFmtId="0" fontId="19" fillId="4" borderId="1" xfId="0" applyFont="1" applyFill="1" applyBorder="1" applyAlignment="1">
      <alignment horizontal="center"/>
    </xf>
    <xf numFmtId="164" fontId="20" fillId="4" borderId="1" xfId="1" applyNumberFormat="1" applyFont="1" applyFill="1" applyBorder="1"/>
    <xf numFmtId="43" fontId="20" fillId="4" borderId="1" xfId="1" applyFont="1" applyFill="1" applyBorder="1"/>
    <xf numFmtId="0" fontId="20" fillId="4" borderId="1" xfId="0" applyFont="1" applyFill="1" applyBorder="1"/>
    <xf numFmtId="0" fontId="12" fillId="5" borderId="1" xfId="0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/>
    </xf>
    <xf numFmtId="0" fontId="11" fillId="5" borderId="0" xfId="0" applyFont="1" applyFill="1"/>
    <xf numFmtId="0" fontId="12" fillId="5" borderId="1" xfId="0" applyFont="1" applyFill="1" applyBorder="1"/>
    <xf numFmtId="1" fontId="12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/>
    </xf>
    <xf numFmtId="0" fontId="11" fillId="4" borderId="0" xfId="0" applyFont="1" applyFill="1"/>
    <xf numFmtId="0" fontId="11" fillId="5" borderId="1" xfId="0" applyFont="1" applyFill="1" applyBorder="1" applyAlignment="1">
      <alignment horizontal="right"/>
    </xf>
    <xf numFmtId="0" fontId="13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0" fontId="11" fillId="4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/>
    </xf>
    <xf numFmtId="0" fontId="21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right" vertical="center"/>
    </xf>
    <xf numFmtId="0" fontId="22" fillId="5" borderId="1" xfId="2" applyFont="1" applyFill="1" applyBorder="1"/>
    <xf numFmtId="0" fontId="27" fillId="5" borderId="17" xfId="0" applyFont="1" applyFill="1" applyBorder="1"/>
    <xf numFmtId="0" fontId="27" fillId="5" borderId="0" xfId="0" applyFont="1" applyFill="1"/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top"/>
    </xf>
    <xf numFmtId="3" fontId="0" fillId="5" borderId="1" xfId="0" applyNumberFormat="1" applyFill="1" applyBorder="1" applyAlignment="1">
      <alignment vertical="center"/>
    </xf>
    <xf numFmtId="0" fontId="25" fillId="5" borderId="17" xfId="0" applyFont="1" applyFill="1" applyBorder="1" applyAlignment="1">
      <alignment horizontal="center" vertical="top" wrapText="1"/>
    </xf>
    <xf numFmtId="0" fontId="24" fillId="5" borderId="0" xfId="0" applyFont="1" applyFill="1" applyAlignment="1">
      <alignment horizontal="left" vertical="top"/>
    </xf>
    <xf numFmtId="0" fontId="36" fillId="5" borderId="1" xfId="0" applyFont="1" applyFill="1" applyBorder="1" applyAlignment="1">
      <alignment vertical="top"/>
    </xf>
    <xf numFmtId="0" fontId="37" fillId="5" borderId="8" xfId="0" applyFont="1" applyFill="1" applyBorder="1" applyAlignment="1">
      <alignment vertical="top"/>
    </xf>
    <xf numFmtId="0" fontId="29" fillId="5" borderId="0" xfId="0" applyFont="1" applyFill="1" applyAlignment="1">
      <alignment vertical="top"/>
    </xf>
    <xf numFmtId="0" fontId="42" fillId="5" borderId="1" xfId="0" applyFont="1" applyFill="1" applyBorder="1" applyAlignment="1">
      <alignment vertical="center"/>
    </xf>
    <xf numFmtId="0" fontId="42" fillId="5" borderId="1" xfId="0" applyFont="1" applyFill="1" applyBorder="1"/>
    <xf numFmtId="0" fontId="10" fillId="5" borderId="1" xfId="0" applyFont="1" applyFill="1" applyBorder="1"/>
    <xf numFmtId="0" fontId="10" fillId="4" borderId="1" xfId="0" applyFont="1" applyFill="1" applyBorder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27" fillId="0" borderId="14" xfId="0" applyFont="1" applyBorder="1"/>
    <xf numFmtId="0" fontId="27" fillId="0" borderId="16" xfId="0" applyFont="1" applyBorder="1"/>
    <xf numFmtId="0" fontId="28" fillId="0" borderId="0" xfId="0" applyFont="1" applyAlignment="1">
      <alignment horizontal="center"/>
    </xf>
    <xf numFmtId="0" fontId="27" fillId="0" borderId="21" xfId="0" applyFont="1" applyBorder="1"/>
    <xf numFmtId="0" fontId="28" fillId="0" borderId="14" xfId="0" applyFont="1" applyBorder="1"/>
    <xf numFmtId="0" fontId="28" fillId="0" borderId="16" xfId="0" applyFont="1" applyBorder="1"/>
    <xf numFmtId="0" fontId="27" fillId="5" borderId="14" xfId="0" applyFont="1" applyFill="1" applyBorder="1"/>
    <xf numFmtId="0" fontId="27" fillId="5" borderId="16" xfId="0" applyFont="1" applyFill="1" applyBorder="1"/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7" fillId="0" borderId="14" xfId="0" applyFont="1" applyBorder="1" applyAlignment="1">
      <alignment horizontal="right"/>
    </xf>
    <xf numFmtId="0" fontId="27" fillId="0" borderId="16" xfId="0" applyFont="1" applyBorder="1" applyAlignment="1">
      <alignment horizontal="right"/>
    </xf>
    <xf numFmtId="3" fontId="27" fillId="0" borderId="14" xfId="0" applyNumberFormat="1" applyFont="1" applyBorder="1"/>
    <xf numFmtId="3" fontId="27" fillId="0" borderId="16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6" fillId="5" borderId="14" xfId="0" applyFont="1" applyFill="1" applyBorder="1" applyAlignment="1">
      <alignment horizontal="left" vertical="top" wrapText="1"/>
    </xf>
    <xf numFmtId="0" fontId="26" fillId="5" borderId="16" xfId="0" applyFont="1" applyFill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0" fontId="39" fillId="0" borderId="0" xfId="0" applyFont="1" applyAlignment="1">
      <alignment horizontal="left" vertical="top"/>
    </xf>
    <xf numFmtId="0" fontId="35" fillId="0" borderId="26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center" vertical="top"/>
    </xf>
    <xf numFmtId="0" fontId="35" fillId="0" borderId="28" xfId="0" applyFont="1" applyBorder="1" applyAlignment="1">
      <alignment horizontal="center" vertical="top"/>
    </xf>
    <xf numFmtId="0" fontId="30" fillId="0" borderId="0" xfId="0" applyFont="1" applyAlignment="1">
      <alignment horizontal="left" vertical="top"/>
    </xf>
    <xf numFmtId="0" fontId="34" fillId="0" borderId="26" xfId="0" applyFont="1" applyBorder="1" applyAlignment="1">
      <alignment horizontal="left" vertical="top"/>
    </xf>
    <xf numFmtId="0" fontId="30" fillId="0" borderId="0" xfId="0" applyFont="1" applyAlignment="1">
      <alignment horizontal="right" vertical="top"/>
    </xf>
    <xf numFmtId="0" fontId="31" fillId="0" borderId="0" xfId="0" applyFont="1" applyAlignment="1">
      <alignment horizontal="center" vertical="top"/>
    </xf>
    <xf numFmtId="0" fontId="32" fillId="0" borderId="23" xfId="0" applyFont="1" applyBorder="1" applyAlignment="1">
      <alignment horizontal="left" vertical="top"/>
    </xf>
    <xf numFmtId="0" fontId="32" fillId="0" borderId="24" xfId="0" applyFont="1" applyBorder="1" applyAlignment="1">
      <alignment horizontal="left" vertical="top"/>
    </xf>
    <xf numFmtId="0" fontId="32" fillId="0" borderId="25" xfId="0" applyFont="1" applyBorder="1" applyAlignment="1">
      <alignment horizontal="left" vertical="top"/>
    </xf>
    <xf numFmtId="0" fontId="35" fillId="5" borderId="26" xfId="0" applyFont="1" applyFill="1" applyBorder="1" applyAlignment="1">
      <alignment horizontal="left" vertical="top" wrapText="1"/>
    </xf>
    <xf numFmtId="0" fontId="35" fillId="5" borderId="1" xfId="0" applyFont="1" applyFill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/>
    </xf>
    <xf numFmtId="0" fontId="34" fillId="0" borderId="26" xfId="0" applyFont="1" applyBorder="1" applyAlignment="1">
      <alignment horizontal="left" vertical="top" wrapText="1"/>
    </xf>
    <xf numFmtId="0" fontId="35" fillId="0" borderId="26" xfId="0" applyFont="1" applyBorder="1" applyAlignment="1">
      <alignment horizontal="left" vertical="top"/>
    </xf>
    <xf numFmtId="0" fontId="35" fillId="0" borderId="1" xfId="0" applyFont="1" applyBorder="1" applyAlignment="1">
      <alignment horizontal="left" vertical="top"/>
    </xf>
    <xf numFmtId="0" fontId="36" fillId="5" borderId="26" xfId="0" applyFont="1" applyFill="1" applyBorder="1" applyAlignment="1">
      <alignment horizontal="left" vertical="top" wrapText="1"/>
    </xf>
    <xf numFmtId="0" fontId="36" fillId="5" borderId="1" xfId="0" applyFont="1" applyFill="1" applyBorder="1" applyAlignment="1">
      <alignment horizontal="left" vertical="top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5" borderId="2" xfId="0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1" fillId="0" borderId="2" xfId="0" applyFont="1" applyBorder="1" applyAlignment="1">
      <alignment horizontal="left"/>
    </xf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F5942CB-C3FD-4F02-9635-94D5A8A5B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xteenthfinancecommission.sharepoint.com/Users/Asus/Downloads/Rural%20&amp;%20Urban%20pop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iled "/>
      <sheetName val="ULBs "/>
      <sheetName val="RLBs"/>
    </sheetNames>
    <sheetDataSet>
      <sheetData sheetId="0"/>
      <sheetData sheetId="1">
        <row r="5">
          <cell r="C5">
            <v>100286</v>
          </cell>
          <cell r="D5">
            <v>103796</v>
          </cell>
          <cell r="E5">
            <v>107429</v>
          </cell>
          <cell r="F5">
            <v>111189</v>
          </cell>
          <cell r="G5">
            <v>115081</v>
          </cell>
          <cell r="H5">
            <v>119109</v>
          </cell>
          <cell r="I5">
            <v>123278</v>
          </cell>
          <cell r="J5">
            <v>127593</v>
          </cell>
          <cell r="K5">
            <v>129507</v>
          </cell>
          <cell r="L5">
            <v>132097</v>
          </cell>
          <cell r="M5">
            <v>134739</v>
          </cell>
          <cell r="N5">
            <v>137434</v>
          </cell>
          <cell r="O5">
            <v>140183</v>
          </cell>
        </row>
        <row r="16">
          <cell r="C16">
            <v>12190</v>
          </cell>
          <cell r="D16">
            <v>12434</v>
          </cell>
          <cell r="E16">
            <v>12683</v>
          </cell>
          <cell r="F16">
            <v>12937</v>
          </cell>
          <cell r="G16">
            <v>13196</v>
          </cell>
          <cell r="H16">
            <v>13460</v>
          </cell>
          <cell r="I16">
            <v>13729</v>
          </cell>
          <cell r="J16">
            <v>14003</v>
          </cell>
          <cell r="K16">
            <v>14569</v>
          </cell>
          <cell r="L16">
            <v>14860</v>
          </cell>
          <cell r="M16">
            <v>15157</v>
          </cell>
          <cell r="N16">
            <v>15460</v>
          </cell>
          <cell r="O16">
            <v>15769</v>
          </cell>
        </row>
        <row r="27">
          <cell r="C27">
            <v>10244</v>
          </cell>
          <cell r="D27">
            <v>10448</v>
          </cell>
          <cell r="E27">
            <v>10856</v>
          </cell>
          <cell r="F27">
            <v>10869</v>
          </cell>
          <cell r="G27">
            <v>11086</v>
          </cell>
          <cell r="H27">
            <v>11307</v>
          </cell>
          <cell r="I27">
            <v>11420</v>
          </cell>
          <cell r="J27">
            <v>11534</v>
          </cell>
          <cell r="K27">
            <v>11591</v>
          </cell>
          <cell r="L27">
            <v>11706</v>
          </cell>
          <cell r="M27">
            <v>11823</v>
          </cell>
          <cell r="N27">
            <v>12059</v>
          </cell>
          <cell r="O27">
            <v>12400</v>
          </cell>
        </row>
        <row r="37">
          <cell r="C37">
            <v>5868</v>
          </cell>
          <cell r="D37">
            <v>5868</v>
          </cell>
          <cell r="E37">
            <v>5868</v>
          </cell>
          <cell r="F37">
            <v>5868</v>
          </cell>
          <cell r="G37">
            <v>5868</v>
          </cell>
          <cell r="H37">
            <v>5868</v>
          </cell>
          <cell r="I37">
            <v>5868</v>
          </cell>
          <cell r="J37">
            <v>5868</v>
          </cell>
          <cell r="K37">
            <v>5868</v>
          </cell>
          <cell r="L37">
            <v>6850</v>
          </cell>
          <cell r="M37">
            <v>6850</v>
          </cell>
          <cell r="N37">
            <v>6850</v>
          </cell>
          <cell r="O37">
            <v>7181</v>
          </cell>
        </row>
        <row r="47">
          <cell r="C47">
            <v>10450</v>
          </cell>
          <cell r="D47">
            <v>10575</v>
          </cell>
          <cell r="E47">
            <v>10702</v>
          </cell>
          <cell r="F47">
            <v>10831</v>
          </cell>
          <cell r="G47">
            <v>10961</v>
          </cell>
          <cell r="H47">
            <v>11092</v>
          </cell>
          <cell r="I47">
            <v>11225</v>
          </cell>
          <cell r="J47">
            <v>11360</v>
          </cell>
          <cell r="K47">
            <v>11496</v>
          </cell>
          <cell r="L47">
            <v>11634</v>
          </cell>
          <cell r="M47">
            <v>11774</v>
          </cell>
          <cell r="N47">
            <v>11915</v>
          </cell>
          <cell r="O47">
            <v>12058</v>
          </cell>
        </row>
        <row r="57">
          <cell r="C57">
            <v>4013</v>
          </cell>
          <cell r="D57">
            <v>4093</v>
          </cell>
          <cell r="E57">
            <v>4174</v>
          </cell>
          <cell r="F57">
            <v>4257</v>
          </cell>
          <cell r="G57">
            <v>5771</v>
          </cell>
          <cell r="H57">
            <v>5863</v>
          </cell>
          <cell r="I57">
            <v>5956</v>
          </cell>
          <cell r="J57">
            <v>6051</v>
          </cell>
          <cell r="K57">
            <v>6147</v>
          </cell>
          <cell r="L57">
            <v>5200</v>
          </cell>
          <cell r="M57">
            <v>5300</v>
          </cell>
          <cell r="N57">
            <v>5400</v>
          </cell>
          <cell r="O57">
            <v>5500</v>
          </cell>
        </row>
        <row r="67">
          <cell r="C67">
            <v>4644</v>
          </cell>
          <cell r="D67">
            <v>4719</v>
          </cell>
          <cell r="E67">
            <v>4794</v>
          </cell>
          <cell r="F67">
            <v>4864</v>
          </cell>
          <cell r="G67">
            <v>4944</v>
          </cell>
          <cell r="H67">
            <v>5024</v>
          </cell>
          <cell r="I67">
            <v>5094</v>
          </cell>
          <cell r="J67">
            <v>5169</v>
          </cell>
          <cell r="K67">
            <v>5244</v>
          </cell>
          <cell r="L67">
            <v>5314</v>
          </cell>
          <cell r="M67">
            <v>5394</v>
          </cell>
          <cell r="N67">
            <v>5469</v>
          </cell>
          <cell r="O67">
            <v>5549</v>
          </cell>
        </row>
      </sheetData>
      <sheetData sheetId="2">
        <row r="218">
          <cell r="C218">
            <v>385355</v>
          </cell>
          <cell r="D218">
            <v>394448</v>
          </cell>
          <cell r="E218">
            <v>403032</v>
          </cell>
          <cell r="F218">
            <v>664026</v>
          </cell>
          <cell r="G218">
            <v>417897</v>
          </cell>
          <cell r="H218">
            <v>423767</v>
          </cell>
          <cell r="I218">
            <v>430226</v>
          </cell>
          <cell r="J218">
            <v>442666</v>
          </cell>
          <cell r="K218">
            <v>453236</v>
          </cell>
          <cell r="L218">
            <v>452536</v>
          </cell>
          <cell r="M218">
            <v>456085</v>
          </cell>
          <cell r="N218">
            <v>463140</v>
          </cell>
          <cell r="O218">
            <v>482553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zoomScale="70" zoomScaleNormal="70" workbookViewId="0">
      <selection activeCell="O36" sqref="O36"/>
    </sheetView>
  </sheetViews>
  <sheetFormatPr defaultColWidth="9.140625" defaultRowHeight="14.25"/>
  <cols>
    <col min="1" max="1" width="29.28515625" style="2" customWidth="1"/>
    <col min="2" max="2" width="23.85546875" style="2" bestFit="1" customWidth="1"/>
    <col min="3" max="3" width="11.28515625" style="2" bestFit="1" customWidth="1"/>
    <col min="4" max="9" width="10.140625" style="2" bestFit="1" customWidth="1"/>
    <col min="10" max="12" width="11.28515625" style="2" bestFit="1" customWidth="1"/>
    <col min="13" max="13" width="15.85546875" style="2" bestFit="1" customWidth="1"/>
    <col min="14" max="14" width="11.28515625" style="117" bestFit="1" customWidth="1"/>
    <col min="15" max="15" width="11.28515625" style="2" bestFit="1" customWidth="1"/>
    <col min="16" max="16384" width="9.140625" style="2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s="1" customFormat="1" ht="15.75">
      <c r="A2" s="190" t="s">
        <v>27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5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115" t="str">
        <f t="shared" si="0"/>
        <v>2022-23</v>
      </c>
      <c r="O3" s="4" t="str">
        <f t="shared" si="0"/>
        <v>2023-24</v>
      </c>
    </row>
    <row r="4" spans="1:15" s="121" customFormat="1">
      <c r="A4" s="191" t="s">
        <v>28</v>
      </c>
      <c r="B4" s="191"/>
      <c r="C4" s="118">
        <v>11729609</v>
      </c>
      <c r="D4" s="118">
        <v>11729609</v>
      </c>
      <c r="E4" s="118">
        <v>11772853</v>
      </c>
      <c r="F4" s="118">
        <v>11772853</v>
      </c>
      <c r="G4" s="118">
        <v>11772853</v>
      </c>
      <c r="H4" s="118">
        <v>11772853</v>
      </c>
      <c r="I4" s="118">
        <v>12435165</v>
      </c>
      <c r="J4" s="118">
        <v>12435165</v>
      </c>
      <c r="K4" s="118">
        <v>12435165</v>
      </c>
      <c r="L4" s="118">
        <v>12394445</v>
      </c>
      <c r="M4" s="118">
        <v>16054156</v>
      </c>
      <c r="N4" s="118">
        <v>16811068</v>
      </c>
      <c r="O4" s="118">
        <v>16811068</v>
      </c>
    </row>
    <row r="5" spans="1:15">
      <c r="A5" s="188" t="s">
        <v>29</v>
      </c>
      <c r="B5" s="188"/>
      <c r="C5" s="3">
        <v>1956.01</v>
      </c>
      <c r="D5" s="3">
        <v>1956.01</v>
      </c>
      <c r="E5" s="3">
        <v>1956.01</v>
      </c>
      <c r="F5" s="3">
        <v>1956.01</v>
      </c>
      <c r="G5" s="3">
        <v>1956.01</v>
      </c>
      <c r="H5" s="3">
        <v>1964.01</v>
      </c>
      <c r="I5" s="3">
        <v>1964.01</v>
      </c>
      <c r="J5" s="3">
        <v>1964.01</v>
      </c>
      <c r="K5" s="3">
        <v>1964.01</v>
      </c>
      <c r="L5" s="3">
        <v>1964.01</v>
      </c>
      <c r="M5" s="3">
        <v>5177.32</v>
      </c>
      <c r="N5" s="116">
        <v>5202.54</v>
      </c>
      <c r="O5" s="3">
        <v>5202.54</v>
      </c>
    </row>
    <row r="6" spans="1:15">
      <c r="A6" s="188" t="s">
        <v>30</v>
      </c>
      <c r="B6" s="3" t="s">
        <v>13</v>
      </c>
      <c r="C6" s="3">
        <v>11</v>
      </c>
      <c r="D6" s="3">
        <v>11</v>
      </c>
      <c r="E6" s="3">
        <v>11</v>
      </c>
      <c r="F6" s="3">
        <v>11</v>
      </c>
      <c r="G6" s="3">
        <v>11</v>
      </c>
      <c r="H6" s="3">
        <v>11</v>
      </c>
      <c r="I6" s="3">
        <v>12</v>
      </c>
      <c r="J6" s="3">
        <v>12</v>
      </c>
      <c r="K6" s="3">
        <v>12</v>
      </c>
      <c r="L6" s="3">
        <v>13</v>
      </c>
      <c r="M6" s="3">
        <v>18</v>
      </c>
      <c r="N6" s="116">
        <v>19</v>
      </c>
      <c r="O6" s="3">
        <v>19</v>
      </c>
    </row>
    <row r="7" spans="1:15">
      <c r="A7" s="188"/>
      <c r="B7" s="3" t="s">
        <v>14</v>
      </c>
      <c r="C7" s="3">
        <v>41</v>
      </c>
      <c r="D7" s="3">
        <v>41</v>
      </c>
      <c r="E7" s="3">
        <v>42</v>
      </c>
      <c r="F7" s="3">
        <v>42</v>
      </c>
      <c r="G7" s="3">
        <v>42</v>
      </c>
      <c r="H7" s="3">
        <v>42</v>
      </c>
      <c r="I7" s="3">
        <v>49</v>
      </c>
      <c r="J7" s="3">
        <v>49</v>
      </c>
      <c r="K7" s="3">
        <v>49</v>
      </c>
      <c r="L7" s="3">
        <v>48</v>
      </c>
      <c r="M7" s="3">
        <v>83</v>
      </c>
      <c r="N7" s="116">
        <v>88</v>
      </c>
      <c r="O7" s="3">
        <v>88</v>
      </c>
    </row>
    <row r="8" spans="1:15">
      <c r="A8" s="188"/>
      <c r="B8" s="3" t="s">
        <v>15</v>
      </c>
      <c r="C8" s="3">
        <v>87</v>
      </c>
      <c r="D8" s="3">
        <v>87</v>
      </c>
      <c r="E8" s="3">
        <v>87</v>
      </c>
      <c r="F8" s="3">
        <v>87</v>
      </c>
      <c r="G8" s="3">
        <v>87</v>
      </c>
      <c r="H8" s="3">
        <v>87</v>
      </c>
      <c r="I8" s="3">
        <v>82</v>
      </c>
      <c r="J8" s="3">
        <v>82</v>
      </c>
      <c r="K8" s="3">
        <v>82</v>
      </c>
      <c r="L8" s="3">
        <v>81</v>
      </c>
      <c r="M8" s="3">
        <v>157</v>
      </c>
      <c r="N8" s="116">
        <v>154</v>
      </c>
      <c r="O8" s="3">
        <v>154</v>
      </c>
    </row>
    <row r="9" spans="1:15">
      <c r="A9" s="188"/>
      <c r="B9" s="3" t="s">
        <v>16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116">
        <v>1</v>
      </c>
      <c r="O9" s="3">
        <v>1</v>
      </c>
    </row>
    <row r="10" spans="1:15">
      <c r="A10" s="188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16"/>
      <c r="O10" s="3"/>
    </row>
    <row r="11" spans="1:15" ht="15">
      <c r="A11" s="188"/>
      <c r="B11" s="3" t="s">
        <v>18</v>
      </c>
      <c r="C11" s="4">
        <v>140</v>
      </c>
      <c r="D11" s="4">
        <v>140</v>
      </c>
      <c r="E11" s="4">
        <v>141</v>
      </c>
      <c r="F11" s="4">
        <v>141</v>
      </c>
      <c r="G11" s="4">
        <v>141</v>
      </c>
      <c r="H11" s="4">
        <v>141</v>
      </c>
      <c r="I11" s="4">
        <v>144</v>
      </c>
      <c r="J11" s="4">
        <v>144</v>
      </c>
      <c r="K11" s="4">
        <v>144</v>
      </c>
      <c r="L11" s="4">
        <v>143</v>
      </c>
      <c r="M11" s="4">
        <v>259</v>
      </c>
      <c r="N11" s="115">
        <v>262</v>
      </c>
      <c r="O11" s="4">
        <v>262</v>
      </c>
    </row>
    <row r="12" spans="1:15">
      <c r="A12" s="1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6"/>
      <c r="O12" s="3"/>
    </row>
    <row r="13" spans="1:15" s="121" customFormat="1">
      <c r="A13" s="191" t="s">
        <v>31</v>
      </c>
      <c r="B13" s="191"/>
      <c r="C13" s="118">
        <v>88424552</v>
      </c>
      <c r="D13" s="118">
        <v>90193043</v>
      </c>
      <c r="E13" s="118">
        <v>91996904</v>
      </c>
      <c r="F13" s="118">
        <v>93836842</v>
      </c>
      <c r="G13" s="118">
        <v>95713579</v>
      </c>
      <c r="H13" s="118">
        <v>97627850</v>
      </c>
      <c r="I13" s="118">
        <v>99580407</v>
      </c>
      <c r="J13" s="118">
        <v>101572016</v>
      </c>
      <c r="K13" s="118">
        <v>103603456</v>
      </c>
      <c r="L13" s="118">
        <v>105675525</v>
      </c>
      <c r="M13" s="118">
        <v>107789035</v>
      </c>
      <c r="N13" s="118">
        <v>109944816</v>
      </c>
      <c r="O13" s="118">
        <v>112143713</v>
      </c>
    </row>
    <row r="14" spans="1:15">
      <c r="A14" s="188" t="s">
        <v>32</v>
      </c>
      <c r="B14" s="188"/>
      <c r="C14" s="3">
        <v>92206.99</v>
      </c>
      <c r="D14" s="3">
        <v>92206.99</v>
      </c>
      <c r="E14" s="3">
        <v>92206.99</v>
      </c>
      <c r="F14" s="3">
        <v>92206.99</v>
      </c>
      <c r="G14" s="3">
        <v>92206.99</v>
      </c>
      <c r="H14" s="3">
        <v>92198.99</v>
      </c>
      <c r="I14" s="3">
        <v>92198.99</v>
      </c>
      <c r="J14" s="3">
        <v>92198.99</v>
      </c>
      <c r="K14" s="3">
        <v>92198.99</v>
      </c>
      <c r="L14" s="3">
        <v>92198.99</v>
      </c>
      <c r="M14" s="3">
        <v>88985.68</v>
      </c>
      <c r="N14" s="116">
        <v>88960.46</v>
      </c>
      <c r="O14" s="3">
        <v>88960.46</v>
      </c>
    </row>
    <row r="15" spans="1:15">
      <c r="A15" s="188" t="s">
        <v>33</v>
      </c>
      <c r="B15" s="3" t="s">
        <v>19</v>
      </c>
      <c r="C15" s="3">
        <v>38</v>
      </c>
      <c r="D15" s="3">
        <v>38</v>
      </c>
      <c r="E15" s="3">
        <v>38</v>
      </c>
      <c r="F15" s="3">
        <v>38</v>
      </c>
      <c r="G15" s="3">
        <v>38</v>
      </c>
      <c r="H15" s="3">
        <v>38</v>
      </c>
      <c r="I15" s="3">
        <v>38</v>
      </c>
      <c r="J15" s="3">
        <v>38</v>
      </c>
      <c r="K15" s="3">
        <v>38</v>
      </c>
      <c r="L15" s="3">
        <v>38</v>
      </c>
      <c r="M15" s="3">
        <v>38</v>
      </c>
      <c r="N15" s="116">
        <v>38</v>
      </c>
      <c r="O15" s="3">
        <v>38</v>
      </c>
    </row>
    <row r="16" spans="1:15">
      <c r="A16" s="188"/>
      <c r="B16" s="3" t="s">
        <v>20</v>
      </c>
      <c r="C16" s="3">
        <v>531</v>
      </c>
      <c r="D16" s="3">
        <v>531</v>
      </c>
      <c r="E16" s="3">
        <v>531</v>
      </c>
      <c r="F16" s="3">
        <v>531</v>
      </c>
      <c r="G16" s="3">
        <v>534</v>
      </c>
      <c r="H16" s="3">
        <v>534</v>
      </c>
      <c r="I16" s="3">
        <v>534</v>
      </c>
      <c r="J16" s="3">
        <v>534</v>
      </c>
      <c r="K16" s="3">
        <v>534</v>
      </c>
      <c r="L16" s="3">
        <v>534</v>
      </c>
      <c r="M16" s="3">
        <v>533</v>
      </c>
      <c r="N16" s="116">
        <v>533</v>
      </c>
      <c r="O16" s="3">
        <v>533</v>
      </c>
    </row>
    <row r="17" spans="1:15">
      <c r="A17" s="188"/>
      <c r="B17" s="3" t="s">
        <v>21</v>
      </c>
      <c r="C17" s="3">
        <v>8442</v>
      </c>
      <c r="D17" s="3">
        <v>8442</v>
      </c>
      <c r="E17" s="3">
        <v>8442</v>
      </c>
      <c r="F17" s="3">
        <v>8442</v>
      </c>
      <c r="G17" s="3">
        <v>8398</v>
      </c>
      <c r="H17" s="3">
        <v>8398</v>
      </c>
      <c r="I17" s="3">
        <v>8398</v>
      </c>
      <c r="J17" s="3">
        <v>8398</v>
      </c>
      <c r="K17" s="3">
        <v>8398</v>
      </c>
      <c r="L17" s="3">
        <v>8053</v>
      </c>
      <c r="M17" s="3">
        <v>8053</v>
      </c>
      <c r="N17" s="116">
        <v>8053</v>
      </c>
      <c r="O17" s="3">
        <v>8053</v>
      </c>
    </row>
    <row r="18" spans="1:15">
      <c r="A18" s="188"/>
      <c r="B18" s="3" t="s">
        <v>17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16"/>
      <c r="O18" s="3"/>
    </row>
    <row r="19" spans="1:15" ht="15">
      <c r="A19" s="188"/>
      <c r="B19" s="3" t="s">
        <v>18</v>
      </c>
      <c r="C19" s="4">
        <v>9011</v>
      </c>
      <c r="D19" s="4">
        <v>9011</v>
      </c>
      <c r="E19" s="4">
        <v>9011</v>
      </c>
      <c r="F19" s="4">
        <v>9011</v>
      </c>
      <c r="G19" s="4">
        <v>8970</v>
      </c>
      <c r="H19" s="4">
        <v>8970</v>
      </c>
      <c r="I19" s="4">
        <v>8970</v>
      </c>
      <c r="J19" s="4">
        <v>8970</v>
      </c>
      <c r="K19" s="4">
        <v>8970</v>
      </c>
      <c r="L19" s="4">
        <v>8625</v>
      </c>
      <c r="M19" s="4">
        <v>8624</v>
      </c>
      <c r="N19" s="115">
        <v>8624</v>
      </c>
      <c r="O19" s="4">
        <v>8624</v>
      </c>
    </row>
    <row r="20" spans="1:15">
      <c r="M20" s="2" t="s">
        <v>34</v>
      </c>
      <c r="N20" s="117">
        <f>SUM(N13+N4)</f>
        <v>126755884</v>
      </c>
    </row>
    <row r="21" spans="1:15" ht="15">
      <c r="L21" s="119" t="s">
        <v>35</v>
      </c>
      <c r="M21" s="120">
        <f>N4/N20*100</f>
        <v>13.26255434422279</v>
      </c>
    </row>
    <row r="22" spans="1:15" ht="15">
      <c r="L22" s="119" t="s">
        <v>36</v>
      </c>
      <c r="M22" s="120">
        <f>N13/N20*100</f>
        <v>86.737445655777208</v>
      </c>
    </row>
  </sheetData>
  <mergeCells count="8">
    <mergeCell ref="A14:B14"/>
    <mergeCell ref="A6:A11"/>
    <mergeCell ref="A15:A19"/>
    <mergeCell ref="A1:O1"/>
    <mergeCell ref="A2:O2"/>
    <mergeCell ref="A4:B4"/>
    <mergeCell ref="A5:B5"/>
    <mergeCell ref="A13:B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E8D4-6574-4141-9DAD-D203F70F63B7}">
  <dimension ref="A1:O19"/>
  <sheetViews>
    <sheetView zoomScale="66" zoomScaleNormal="66" workbookViewId="0">
      <selection activeCell="C13" sqref="C13"/>
    </sheetView>
  </sheetViews>
  <sheetFormatPr defaultRowHeight="15"/>
  <cols>
    <col min="1" max="1" width="30.140625" bestFit="1" customWidth="1"/>
    <col min="2" max="2" width="24.28515625" bestFit="1" customWidth="1"/>
    <col min="3" max="13" width="13.140625" bestFit="1" customWidth="1"/>
    <col min="14" max="14" width="13.140625" style="125" bestFit="1" customWidth="1"/>
    <col min="15" max="15" width="13.140625" bestFit="1" customWidth="1"/>
  </cols>
  <sheetData>
    <row r="1" spans="1:15" ht="15.75">
      <c r="A1" s="209" t="s">
        <v>26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ht="15.75">
      <c r="A2" s="210" t="s">
        <v>56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2"/>
    </row>
    <row r="3" spans="1:15" ht="15.75">
      <c r="A3" s="29"/>
      <c r="B3" s="29"/>
      <c r="C3" s="30" t="s">
        <v>0</v>
      </c>
      <c r="D3" s="30" t="str">
        <f t="shared" ref="D3:O3" si="0">TEXT(LEFT(C3,4),"0000")+1&amp;"-"&amp;TEXT(RIGHT(C3,2),"00")+1</f>
        <v>2012-13</v>
      </c>
      <c r="E3" s="30" t="str">
        <f t="shared" si="0"/>
        <v>2013-14</v>
      </c>
      <c r="F3" s="30" t="str">
        <f t="shared" si="0"/>
        <v>2014-15</v>
      </c>
      <c r="G3" s="30" t="str">
        <f t="shared" si="0"/>
        <v>2015-16</v>
      </c>
      <c r="H3" s="30" t="str">
        <f t="shared" si="0"/>
        <v>2016-17</v>
      </c>
      <c r="I3" s="30" t="str">
        <f t="shared" si="0"/>
        <v>2017-18</v>
      </c>
      <c r="J3" s="30" t="str">
        <f t="shared" si="0"/>
        <v>2018-19</v>
      </c>
      <c r="K3" s="30" t="str">
        <f t="shared" si="0"/>
        <v>2019-20</v>
      </c>
      <c r="L3" s="30" t="str">
        <f t="shared" si="0"/>
        <v>2020-21</v>
      </c>
      <c r="M3" s="30" t="str">
        <f t="shared" si="0"/>
        <v>2021-22</v>
      </c>
      <c r="N3" s="149" t="str">
        <f t="shared" si="0"/>
        <v>2022-23</v>
      </c>
      <c r="O3" s="30" t="str">
        <f t="shared" si="0"/>
        <v>2023-24</v>
      </c>
    </row>
    <row r="4" spans="1:15" s="123" customFormat="1" ht="15.75">
      <c r="A4" s="213" t="s">
        <v>57</v>
      </c>
      <c r="B4" s="214"/>
      <c r="C4" s="147">
        <v>20917483</v>
      </c>
      <c r="D4" s="147">
        <v>21293998</v>
      </c>
      <c r="E4" s="147">
        <v>21645349</v>
      </c>
      <c r="F4" s="147">
        <v>21991675</v>
      </c>
      <c r="G4" s="147">
        <v>22376529</v>
      </c>
      <c r="H4" s="147">
        <v>22712177</v>
      </c>
      <c r="I4" s="147">
        <v>23064216</v>
      </c>
      <c r="J4" s="147">
        <v>23449388</v>
      </c>
      <c r="K4" s="147">
        <v>23848028</v>
      </c>
      <c r="L4" s="147">
        <v>24549600</v>
      </c>
      <c r="M4" s="147">
        <v>24949758</v>
      </c>
      <c r="N4" s="150">
        <v>25378894</v>
      </c>
      <c r="O4" s="147">
        <v>25817949</v>
      </c>
    </row>
    <row r="5" spans="1:15" ht="15.75">
      <c r="A5" s="215" t="s">
        <v>58</v>
      </c>
      <c r="B5" s="216"/>
      <c r="C5" s="31">
        <v>2786.94</v>
      </c>
      <c r="D5" s="31">
        <v>2786.94</v>
      </c>
      <c r="E5" s="31">
        <v>2786.94</v>
      </c>
      <c r="F5" s="31">
        <v>2786.94</v>
      </c>
      <c r="G5" s="31">
        <v>2786.94</v>
      </c>
      <c r="H5" s="31">
        <v>2786.94</v>
      </c>
      <c r="I5" s="31">
        <v>2786.94</v>
      </c>
      <c r="J5" s="31">
        <v>2786.94</v>
      </c>
      <c r="K5" s="31">
        <v>2786.94</v>
      </c>
      <c r="L5" s="31">
        <v>2786.94</v>
      </c>
      <c r="M5" s="31">
        <v>2786.94</v>
      </c>
      <c r="N5" s="151">
        <v>2786.94</v>
      </c>
      <c r="O5" s="31">
        <v>2786.94</v>
      </c>
    </row>
    <row r="6" spans="1:15" ht="15.75">
      <c r="A6" s="217" t="s">
        <v>30</v>
      </c>
      <c r="B6" s="32" t="s">
        <v>13</v>
      </c>
      <c r="C6" s="33">
        <v>6</v>
      </c>
      <c r="D6" s="33">
        <v>6</v>
      </c>
      <c r="E6" s="33">
        <v>6</v>
      </c>
      <c r="F6" s="33">
        <v>6</v>
      </c>
      <c r="G6" s="33">
        <v>7</v>
      </c>
      <c r="H6" s="33">
        <v>7</v>
      </c>
      <c r="I6" s="33">
        <v>7</v>
      </c>
      <c r="J6" s="33">
        <v>7</v>
      </c>
      <c r="K6" s="33">
        <v>7</v>
      </c>
      <c r="L6" s="33">
        <v>7</v>
      </c>
      <c r="M6" s="33">
        <v>7</v>
      </c>
      <c r="N6" s="152">
        <v>7</v>
      </c>
      <c r="O6" s="33">
        <v>7</v>
      </c>
    </row>
    <row r="7" spans="1:15" ht="15.75">
      <c r="A7" s="217"/>
      <c r="B7" s="32" t="s">
        <v>14</v>
      </c>
      <c r="C7" s="33">
        <v>117</v>
      </c>
      <c r="D7" s="33">
        <v>117</v>
      </c>
      <c r="E7" s="33">
        <v>118</v>
      </c>
      <c r="F7" s="33">
        <v>118</v>
      </c>
      <c r="G7" s="33">
        <v>118</v>
      </c>
      <c r="H7" s="33">
        <v>118</v>
      </c>
      <c r="I7" s="33">
        <v>118</v>
      </c>
      <c r="J7" s="33">
        <v>115</v>
      </c>
      <c r="K7" s="33">
        <v>115</v>
      </c>
      <c r="L7" s="33">
        <v>115</v>
      </c>
      <c r="M7" s="33">
        <v>118</v>
      </c>
      <c r="N7" s="152">
        <v>118</v>
      </c>
      <c r="O7" s="33">
        <v>118</v>
      </c>
    </row>
    <row r="8" spans="1:15" ht="15.75">
      <c r="A8" s="217"/>
      <c r="B8" s="32" t="s">
        <v>15</v>
      </c>
      <c r="C8" s="33">
        <v>3</v>
      </c>
      <c r="D8" s="33">
        <v>3</v>
      </c>
      <c r="E8" s="33">
        <v>3</v>
      </c>
      <c r="F8" s="33">
        <v>3</v>
      </c>
      <c r="G8" s="33">
        <v>3</v>
      </c>
      <c r="H8" s="33">
        <v>3</v>
      </c>
      <c r="I8" s="33">
        <v>3</v>
      </c>
      <c r="J8" s="33">
        <v>3</v>
      </c>
      <c r="K8" s="33">
        <v>3</v>
      </c>
      <c r="L8" s="33">
        <v>3</v>
      </c>
      <c r="M8" s="33">
        <v>3</v>
      </c>
      <c r="N8" s="152">
        <v>3</v>
      </c>
      <c r="O8" s="33">
        <v>3</v>
      </c>
    </row>
    <row r="9" spans="1:15" ht="15.75">
      <c r="A9" s="217"/>
      <c r="B9" s="32" t="s">
        <v>16</v>
      </c>
      <c r="C9" s="33">
        <v>3</v>
      </c>
      <c r="D9" s="33">
        <v>3</v>
      </c>
      <c r="E9" s="33">
        <v>3</v>
      </c>
      <c r="F9" s="33">
        <v>3</v>
      </c>
      <c r="G9" s="33">
        <v>3</v>
      </c>
      <c r="H9" s="33">
        <v>3</v>
      </c>
      <c r="I9" s="33">
        <v>3</v>
      </c>
      <c r="J9" s="33">
        <v>3</v>
      </c>
      <c r="K9" s="33">
        <v>3</v>
      </c>
      <c r="L9" s="33">
        <v>3</v>
      </c>
      <c r="M9" s="33">
        <v>3</v>
      </c>
      <c r="N9" s="152">
        <v>3</v>
      </c>
      <c r="O9" s="33">
        <v>3</v>
      </c>
    </row>
    <row r="10" spans="1:15" ht="15.75">
      <c r="A10" s="217"/>
      <c r="B10" s="32" t="s">
        <v>17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152">
        <v>0</v>
      </c>
      <c r="O10" s="33">
        <v>0</v>
      </c>
    </row>
    <row r="11" spans="1:15" ht="15.75">
      <c r="A11" s="218"/>
      <c r="B11" s="32" t="s">
        <v>18</v>
      </c>
      <c r="C11" s="33">
        <f>SUM(C6:C10)</f>
        <v>129</v>
      </c>
      <c r="D11" s="33">
        <f t="shared" ref="D11:O11" si="1">SUM(D6:D10)</f>
        <v>129</v>
      </c>
      <c r="E11" s="33">
        <f t="shared" si="1"/>
        <v>130</v>
      </c>
      <c r="F11" s="33">
        <f t="shared" si="1"/>
        <v>130</v>
      </c>
      <c r="G11" s="33">
        <f t="shared" si="1"/>
        <v>131</v>
      </c>
      <c r="H11" s="33">
        <f t="shared" si="1"/>
        <v>131</v>
      </c>
      <c r="I11" s="33">
        <f t="shared" si="1"/>
        <v>131</v>
      </c>
      <c r="J11" s="33">
        <f t="shared" si="1"/>
        <v>128</v>
      </c>
      <c r="K11" s="33">
        <f t="shared" si="1"/>
        <v>128</v>
      </c>
      <c r="L11" s="33">
        <f t="shared" si="1"/>
        <v>128</v>
      </c>
      <c r="M11" s="33">
        <f t="shared" si="1"/>
        <v>131</v>
      </c>
      <c r="N11" s="152">
        <f t="shared" si="1"/>
        <v>131</v>
      </c>
      <c r="O11" s="33">
        <f t="shared" si="1"/>
        <v>131</v>
      </c>
    </row>
    <row r="12" spans="1:15" ht="15.75">
      <c r="A12" s="34"/>
      <c r="B12" s="3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52"/>
      <c r="O12" s="33"/>
    </row>
    <row r="13" spans="1:15" s="123" customFormat="1" ht="15.75">
      <c r="A13" s="219" t="s">
        <v>59</v>
      </c>
      <c r="B13" s="219"/>
      <c r="C13" s="148">
        <v>69967102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50"/>
      <c r="O13" s="147"/>
    </row>
    <row r="14" spans="1:15" ht="15.75">
      <c r="A14" s="208" t="s">
        <v>60</v>
      </c>
      <c r="B14" s="208"/>
      <c r="C14" s="31">
        <v>84267.43</v>
      </c>
      <c r="D14" s="31">
        <v>84267.43</v>
      </c>
      <c r="E14" s="31">
        <v>84267.43</v>
      </c>
      <c r="F14" s="31">
        <v>84267.43</v>
      </c>
      <c r="G14" s="31">
        <v>84015.960498358691</v>
      </c>
      <c r="H14" s="31">
        <v>84015.960498358691</v>
      </c>
      <c r="I14" s="31">
        <v>84015.960498358691</v>
      </c>
      <c r="J14" s="31">
        <v>84015.960498358691</v>
      </c>
      <c r="K14" s="31">
        <v>84015.960498358691</v>
      </c>
      <c r="L14" s="31">
        <v>84015.960498358691</v>
      </c>
      <c r="M14" s="31">
        <v>84015.960498358691</v>
      </c>
      <c r="N14" s="151">
        <v>83965.666598030424</v>
      </c>
      <c r="O14" s="31">
        <v>83965.666598030424</v>
      </c>
    </row>
    <row r="15" spans="1:15" ht="15.75">
      <c r="A15" s="208" t="s">
        <v>33</v>
      </c>
      <c r="B15" s="32" t="s">
        <v>19</v>
      </c>
      <c r="C15" s="31">
        <v>18</v>
      </c>
      <c r="D15" s="31">
        <v>18</v>
      </c>
      <c r="E15" s="31">
        <v>18</v>
      </c>
      <c r="F15" s="31">
        <v>18</v>
      </c>
      <c r="G15" s="31">
        <v>18</v>
      </c>
      <c r="H15" s="31">
        <v>21</v>
      </c>
      <c r="I15" s="31">
        <v>21</v>
      </c>
      <c r="J15" s="31">
        <v>21</v>
      </c>
      <c r="K15" s="31">
        <v>21</v>
      </c>
      <c r="L15" s="31">
        <v>22</v>
      </c>
      <c r="M15" s="31">
        <v>22</v>
      </c>
      <c r="N15" s="151">
        <v>22</v>
      </c>
      <c r="O15" s="31">
        <v>22</v>
      </c>
    </row>
    <row r="16" spans="1:15" ht="15.75">
      <c r="A16" s="208"/>
      <c r="B16" s="32" t="s">
        <v>20</v>
      </c>
      <c r="C16" s="31">
        <v>341</v>
      </c>
      <c r="D16" s="31">
        <v>341</v>
      </c>
      <c r="E16" s="31">
        <v>341</v>
      </c>
      <c r="F16" s="31">
        <v>341</v>
      </c>
      <c r="G16" s="31">
        <v>341</v>
      </c>
      <c r="H16" s="31">
        <v>341</v>
      </c>
      <c r="I16" s="31">
        <v>342</v>
      </c>
      <c r="J16" s="31">
        <v>342</v>
      </c>
      <c r="K16" s="31">
        <v>344</v>
      </c>
      <c r="L16" s="31">
        <v>344</v>
      </c>
      <c r="M16" s="31">
        <v>345</v>
      </c>
      <c r="N16" s="151">
        <v>345</v>
      </c>
      <c r="O16" s="31">
        <v>345</v>
      </c>
    </row>
    <row r="17" spans="1:15" ht="15.75">
      <c r="A17" s="208"/>
      <c r="B17" s="32" t="s">
        <v>21</v>
      </c>
      <c r="C17" s="31">
        <v>3351</v>
      </c>
      <c r="D17" s="31">
        <v>3351</v>
      </c>
      <c r="E17" s="31">
        <v>3351</v>
      </c>
      <c r="F17" s="31">
        <v>3351</v>
      </c>
      <c r="G17" s="31">
        <v>3341</v>
      </c>
      <c r="H17" s="31">
        <v>3341</v>
      </c>
      <c r="I17" s="31">
        <v>3341</v>
      </c>
      <c r="J17" s="31">
        <v>3341</v>
      </c>
      <c r="K17" s="31">
        <v>3341</v>
      </c>
      <c r="L17" s="31">
        <v>3341</v>
      </c>
      <c r="M17" s="31">
        <v>3341</v>
      </c>
      <c r="N17" s="151">
        <v>3339</v>
      </c>
      <c r="O17" s="31">
        <v>3339</v>
      </c>
    </row>
    <row r="18" spans="1:15" ht="15.75">
      <c r="A18" s="208"/>
      <c r="B18" s="32" t="s">
        <v>17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151"/>
      <c r="O18" s="31"/>
    </row>
    <row r="19" spans="1:15" ht="15.75">
      <c r="A19" s="208"/>
      <c r="B19" s="32" t="s">
        <v>18</v>
      </c>
      <c r="C19" s="31">
        <f>SUM(C15:C18)</f>
        <v>3710</v>
      </c>
      <c r="D19" s="31">
        <f t="shared" ref="D19:O19" si="2">SUM(D15:D18)</f>
        <v>3710</v>
      </c>
      <c r="E19" s="31">
        <f t="shared" si="2"/>
        <v>3710</v>
      </c>
      <c r="F19" s="31">
        <f t="shared" si="2"/>
        <v>3710</v>
      </c>
      <c r="G19" s="31">
        <f t="shared" si="2"/>
        <v>3700</v>
      </c>
      <c r="H19" s="31">
        <f t="shared" si="2"/>
        <v>3703</v>
      </c>
      <c r="I19" s="31">
        <f t="shared" si="2"/>
        <v>3704</v>
      </c>
      <c r="J19" s="31">
        <f t="shared" si="2"/>
        <v>3704</v>
      </c>
      <c r="K19" s="31">
        <f t="shared" si="2"/>
        <v>3706</v>
      </c>
      <c r="L19" s="31">
        <f t="shared" si="2"/>
        <v>3707</v>
      </c>
      <c r="M19" s="31">
        <f t="shared" si="2"/>
        <v>3708</v>
      </c>
      <c r="N19" s="151">
        <f t="shared" si="2"/>
        <v>3706</v>
      </c>
      <c r="O19" s="31">
        <f t="shared" si="2"/>
        <v>3706</v>
      </c>
    </row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FD23-C6D8-4BAA-B899-7B8F65917790}">
  <dimension ref="A1:O19"/>
  <sheetViews>
    <sheetView topLeftCell="H1" zoomScale="88" zoomScaleNormal="88" workbookViewId="0">
      <selection activeCell="N13" sqref="N13"/>
    </sheetView>
  </sheetViews>
  <sheetFormatPr defaultColWidth="8.7109375" defaultRowHeight="15.75"/>
  <cols>
    <col min="1" max="1" width="28.28515625" style="36" bestFit="1" customWidth="1"/>
    <col min="2" max="2" width="22.5703125" style="36" bestFit="1" customWidth="1"/>
    <col min="3" max="13" width="9.5703125" style="36" bestFit="1" customWidth="1"/>
    <col min="14" max="14" width="9.5703125" style="161" bestFit="1" customWidth="1"/>
    <col min="15" max="15" width="9.5703125" style="36" bestFit="1" customWidth="1"/>
    <col min="16" max="16384" width="8.7109375" style="36"/>
  </cols>
  <sheetData>
    <row r="1" spans="1:15">
      <c r="A1" s="224" t="s">
        <v>26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>
      <c r="A2" s="225" t="s">
        <v>61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7"/>
    </row>
    <row r="3" spans="1:15">
      <c r="A3" s="19"/>
      <c r="B3" s="19"/>
      <c r="C3" s="20" t="s">
        <v>0</v>
      </c>
      <c r="D3" s="20" t="str">
        <f t="shared" ref="D3:O3" si="0">TEXT(LEFT(C3,4),"0000")+1&amp;"-"&amp;TEXT(RIGHT(C3,2),"00")+1</f>
        <v>2012-13</v>
      </c>
      <c r="E3" s="20" t="str">
        <f t="shared" si="0"/>
        <v>2013-14</v>
      </c>
      <c r="F3" s="20" t="str">
        <f t="shared" si="0"/>
        <v>2014-15</v>
      </c>
      <c r="G3" s="20" t="str">
        <f t="shared" si="0"/>
        <v>2015-16</v>
      </c>
      <c r="H3" s="20" t="str">
        <f t="shared" si="0"/>
        <v>2016-17</v>
      </c>
      <c r="I3" s="20" t="str">
        <f t="shared" si="0"/>
        <v>2017-18</v>
      </c>
      <c r="J3" s="20" t="str">
        <f t="shared" si="0"/>
        <v>2018-19</v>
      </c>
      <c r="K3" s="20" t="str">
        <f t="shared" si="0"/>
        <v>2019-20</v>
      </c>
      <c r="L3" s="20" t="str">
        <f t="shared" si="0"/>
        <v>2020-21</v>
      </c>
      <c r="M3" s="20" t="str">
        <f t="shared" si="0"/>
        <v>2021-22</v>
      </c>
      <c r="N3" s="139" t="str">
        <f t="shared" si="0"/>
        <v>2022-23</v>
      </c>
      <c r="O3" s="20" t="str">
        <f t="shared" si="0"/>
        <v>2023-24</v>
      </c>
    </row>
    <row r="4" spans="1:15" s="155" customFormat="1">
      <c r="A4" s="228" t="s">
        <v>28</v>
      </c>
      <c r="B4" s="229"/>
      <c r="C4" s="153">
        <v>570966</v>
      </c>
      <c r="D4" s="154">
        <v>576676</v>
      </c>
      <c r="E4" s="154">
        <v>582443</v>
      </c>
      <c r="F4" s="154">
        <v>588267</v>
      </c>
      <c r="G4" s="154">
        <v>594150</v>
      </c>
      <c r="H4" s="154">
        <v>600092</v>
      </c>
      <c r="I4" s="154">
        <v>606092</v>
      </c>
      <c r="J4" s="154">
        <v>612153</v>
      </c>
      <c r="K4" s="154">
        <v>618275</v>
      </c>
      <c r="L4" s="154">
        <v>624458</v>
      </c>
      <c r="M4" s="154">
        <v>630702</v>
      </c>
      <c r="N4" s="157">
        <v>637009</v>
      </c>
      <c r="O4" s="154">
        <v>643379</v>
      </c>
    </row>
    <row r="5" spans="1:15">
      <c r="A5" s="220" t="s">
        <v>29</v>
      </c>
      <c r="B5" s="221"/>
      <c r="C5" s="38">
        <v>171.78</v>
      </c>
      <c r="D5" s="38">
        <v>171.78</v>
      </c>
      <c r="E5" s="38">
        <v>171.78</v>
      </c>
      <c r="F5" s="38">
        <v>171.78</v>
      </c>
      <c r="G5" s="38">
        <v>181.45</v>
      </c>
      <c r="H5" s="38">
        <v>214.94800000000001</v>
      </c>
      <c r="I5" s="38">
        <v>214.94800000000001</v>
      </c>
      <c r="J5" s="38">
        <v>214.94800000000001</v>
      </c>
      <c r="K5" s="38">
        <v>243.108</v>
      </c>
      <c r="L5" s="38">
        <v>243.108</v>
      </c>
      <c r="M5" s="38">
        <v>243.108</v>
      </c>
      <c r="N5" s="158">
        <v>243.108</v>
      </c>
      <c r="O5" s="38">
        <v>243.108</v>
      </c>
    </row>
    <row r="6" spans="1:15">
      <c r="A6" s="222" t="s">
        <v>30</v>
      </c>
      <c r="B6" s="19" t="s">
        <v>13</v>
      </c>
      <c r="C6" s="39" t="s">
        <v>22</v>
      </c>
      <c r="D6" s="39" t="s">
        <v>22</v>
      </c>
      <c r="E6" s="39" t="s">
        <v>22</v>
      </c>
      <c r="F6" s="39" t="s">
        <v>22</v>
      </c>
      <c r="G6" s="39" t="s">
        <v>22</v>
      </c>
      <c r="H6" s="39" t="s">
        <v>22</v>
      </c>
      <c r="I6" s="39" t="s">
        <v>22</v>
      </c>
      <c r="J6" s="39" t="s">
        <v>22</v>
      </c>
      <c r="K6" s="39" t="s">
        <v>22</v>
      </c>
      <c r="L6" s="39" t="s">
        <v>22</v>
      </c>
      <c r="M6" s="39" t="s">
        <v>22</v>
      </c>
      <c r="N6" s="159" t="s">
        <v>22</v>
      </c>
      <c r="O6" s="39" t="s">
        <v>22</v>
      </c>
    </row>
    <row r="7" spans="1:15">
      <c r="A7" s="222"/>
      <c r="B7" s="19" t="s">
        <v>14</v>
      </c>
      <c r="C7" s="38">
        <v>3</v>
      </c>
      <c r="D7" s="38">
        <v>3</v>
      </c>
      <c r="E7" s="38">
        <v>3</v>
      </c>
      <c r="F7" s="38">
        <v>3</v>
      </c>
      <c r="G7" s="38">
        <v>3</v>
      </c>
      <c r="H7" s="38">
        <v>3</v>
      </c>
      <c r="I7" s="38">
        <v>3</v>
      </c>
      <c r="J7" s="38">
        <v>3</v>
      </c>
      <c r="K7" s="38">
        <v>3</v>
      </c>
      <c r="L7" s="38">
        <v>3</v>
      </c>
      <c r="M7" s="38">
        <v>3</v>
      </c>
      <c r="N7" s="158">
        <v>3</v>
      </c>
      <c r="O7" s="38">
        <v>3</v>
      </c>
    </row>
    <row r="8" spans="1:15">
      <c r="A8" s="222"/>
      <c r="B8" s="19" t="s">
        <v>15</v>
      </c>
      <c r="C8" s="38">
        <v>16</v>
      </c>
      <c r="D8" s="38">
        <v>16</v>
      </c>
      <c r="E8" s="38">
        <v>16</v>
      </c>
      <c r="F8" s="38">
        <v>16</v>
      </c>
      <c r="G8" s="38">
        <v>20</v>
      </c>
      <c r="H8" s="38">
        <v>29</v>
      </c>
      <c r="I8" s="38">
        <v>29</v>
      </c>
      <c r="J8" s="38">
        <v>29</v>
      </c>
      <c r="K8" s="38">
        <v>36</v>
      </c>
      <c r="L8" s="38">
        <v>36</v>
      </c>
      <c r="M8" s="38">
        <v>36</v>
      </c>
      <c r="N8" s="158">
        <v>36</v>
      </c>
      <c r="O8" s="38">
        <v>36</v>
      </c>
    </row>
    <row r="9" spans="1:15">
      <c r="A9" s="222"/>
      <c r="B9" s="19" t="s">
        <v>16</v>
      </c>
      <c r="C9" s="40" t="s">
        <v>22</v>
      </c>
      <c r="D9" s="40" t="s">
        <v>22</v>
      </c>
      <c r="E9" s="40" t="s">
        <v>22</v>
      </c>
      <c r="F9" s="40" t="s">
        <v>22</v>
      </c>
      <c r="G9" s="40" t="s">
        <v>22</v>
      </c>
      <c r="H9" s="40" t="s">
        <v>22</v>
      </c>
      <c r="I9" s="40" t="s">
        <v>22</v>
      </c>
      <c r="J9" s="40" t="s">
        <v>22</v>
      </c>
      <c r="K9" s="40" t="s">
        <v>22</v>
      </c>
      <c r="L9" s="40" t="s">
        <v>22</v>
      </c>
      <c r="M9" s="40" t="s">
        <v>22</v>
      </c>
      <c r="N9" s="160" t="s">
        <v>22</v>
      </c>
      <c r="O9" s="40" t="s">
        <v>22</v>
      </c>
    </row>
    <row r="10" spans="1:15">
      <c r="A10" s="222"/>
      <c r="B10" s="19" t="s">
        <v>17</v>
      </c>
      <c r="C10" s="40" t="s">
        <v>22</v>
      </c>
      <c r="D10" s="40" t="s">
        <v>22</v>
      </c>
      <c r="E10" s="40" t="s">
        <v>22</v>
      </c>
      <c r="F10" s="40" t="s">
        <v>22</v>
      </c>
      <c r="G10" s="40" t="s">
        <v>22</v>
      </c>
      <c r="H10" s="40" t="s">
        <v>22</v>
      </c>
      <c r="I10" s="40" t="s">
        <v>22</v>
      </c>
      <c r="J10" s="40" t="s">
        <v>22</v>
      </c>
      <c r="K10" s="40" t="s">
        <v>22</v>
      </c>
      <c r="L10" s="40" t="s">
        <v>22</v>
      </c>
      <c r="M10" s="40" t="s">
        <v>22</v>
      </c>
      <c r="N10" s="160" t="s">
        <v>22</v>
      </c>
      <c r="O10" s="40" t="s">
        <v>22</v>
      </c>
    </row>
    <row r="11" spans="1:15">
      <c r="A11" s="223"/>
      <c r="B11" s="19" t="s">
        <v>18</v>
      </c>
      <c r="C11" s="38">
        <v>19</v>
      </c>
      <c r="D11" s="38">
        <v>19</v>
      </c>
      <c r="E11" s="38">
        <v>19</v>
      </c>
      <c r="F11" s="38">
        <v>19</v>
      </c>
      <c r="G11" s="38">
        <v>23</v>
      </c>
      <c r="H11" s="38">
        <v>32</v>
      </c>
      <c r="I11" s="38">
        <v>32</v>
      </c>
      <c r="J11" s="38">
        <v>32</v>
      </c>
      <c r="K11" s="38">
        <v>39</v>
      </c>
      <c r="L11" s="38">
        <v>39</v>
      </c>
      <c r="M11" s="38">
        <v>39</v>
      </c>
      <c r="N11" s="158">
        <v>39</v>
      </c>
      <c r="O11" s="38">
        <v>39</v>
      </c>
    </row>
    <row r="12" spans="1:15">
      <c r="A12" s="41"/>
      <c r="B12" s="4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38"/>
      <c r="O12" s="19"/>
    </row>
    <row r="13" spans="1:15" s="155" customFormat="1">
      <c r="A13" s="228" t="s">
        <v>31</v>
      </c>
      <c r="B13" s="229"/>
      <c r="C13" s="156">
        <v>1407536</v>
      </c>
      <c r="D13" s="156">
        <v>1420176</v>
      </c>
      <c r="E13" s="156">
        <v>1433236</v>
      </c>
      <c r="F13" s="156">
        <v>1446086</v>
      </c>
      <c r="G13" s="156">
        <v>1458936</v>
      </c>
      <c r="H13" s="156">
        <v>1471786</v>
      </c>
      <c r="I13" s="156">
        <v>1484636</v>
      </c>
      <c r="J13" s="156">
        <v>1497486</v>
      </c>
      <c r="K13" s="156">
        <v>1510256</v>
      </c>
      <c r="L13" s="156">
        <v>1523096</v>
      </c>
      <c r="M13" s="156">
        <v>1535936</v>
      </c>
      <c r="N13" s="139">
        <v>1548776</v>
      </c>
      <c r="O13" s="156">
        <v>1561616</v>
      </c>
    </row>
    <row r="14" spans="1:15">
      <c r="A14" s="220" t="s">
        <v>32</v>
      </c>
      <c r="B14" s="221"/>
      <c r="C14" s="38">
        <v>16407.22</v>
      </c>
      <c r="D14" s="38">
        <v>16407.22</v>
      </c>
      <c r="E14" s="38">
        <v>16407.22</v>
      </c>
      <c r="F14" s="38">
        <v>16407.22</v>
      </c>
      <c r="G14" s="38">
        <v>16397.55</v>
      </c>
      <c r="H14" s="38">
        <v>16364.05</v>
      </c>
      <c r="I14" s="38">
        <v>16364.05</v>
      </c>
      <c r="J14" s="38">
        <v>16364.05</v>
      </c>
      <c r="K14" s="38">
        <v>16335.89</v>
      </c>
      <c r="L14" s="38">
        <v>16335.89</v>
      </c>
      <c r="M14" s="38">
        <v>16335.89</v>
      </c>
      <c r="N14" s="158">
        <v>16335.89</v>
      </c>
      <c r="O14" s="38">
        <v>16335.89</v>
      </c>
    </row>
    <row r="15" spans="1:15">
      <c r="A15" s="222" t="s">
        <v>33</v>
      </c>
      <c r="B15" s="19" t="s">
        <v>19</v>
      </c>
      <c r="C15" s="39" t="s">
        <v>22</v>
      </c>
      <c r="D15" s="39" t="s">
        <v>22</v>
      </c>
      <c r="E15" s="39" t="s">
        <v>22</v>
      </c>
      <c r="F15" s="39" t="s">
        <v>22</v>
      </c>
      <c r="G15" s="39" t="s">
        <v>22</v>
      </c>
      <c r="H15" s="39" t="s">
        <v>22</v>
      </c>
      <c r="I15" s="39" t="s">
        <v>22</v>
      </c>
      <c r="J15" s="39" t="s">
        <v>22</v>
      </c>
      <c r="K15" s="39" t="s">
        <v>22</v>
      </c>
      <c r="L15" s="39" t="s">
        <v>22</v>
      </c>
      <c r="M15" s="39" t="s">
        <v>22</v>
      </c>
      <c r="N15" s="159" t="s">
        <v>22</v>
      </c>
      <c r="O15" s="39" t="s">
        <v>22</v>
      </c>
    </row>
    <row r="16" spans="1:15">
      <c r="A16" s="222"/>
      <c r="B16" s="19" t="s">
        <v>20</v>
      </c>
      <c r="C16" s="39" t="s">
        <v>22</v>
      </c>
      <c r="D16" s="39" t="s">
        <v>22</v>
      </c>
      <c r="E16" s="39" t="s">
        <v>22</v>
      </c>
      <c r="F16" s="39" t="s">
        <v>22</v>
      </c>
      <c r="G16" s="39" t="s">
        <v>22</v>
      </c>
      <c r="H16" s="39" t="s">
        <v>22</v>
      </c>
      <c r="I16" s="39" t="s">
        <v>22</v>
      </c>
      <c r="J16" s="39" t="s">
        <v>22</v>
      </c>
      <c r="K16" s="39" t="s">
        <v>22</v>
      </c>
      <c r="L16" s="39" t="s">
        <v>22</v>
      </c>
      <c r="M16" s="39" t="s">
        <v>22</v>
      </c>
      <c r="N16" s="159" t="s">
        <v>22</v>
      </c>
      <c r="O16" s="39" t="s">
        <v>22</v>
      </c>
    </row>
    <row r="17" spans="1:15">
      <c r="A17" s="222"/>
      <c r="B17" s="19" t="s">
        <v>21</v>
      </c>
      <c r="C17" s="39">
        <v>1143</v>
      </c>
      <c r="D17" s="39">
        <v>1174</v>
      </c>
      <c r="E17" s="39">
        <v>1175</v>
      </c>
      <c r="F17" s="39">
        <v>1175</v>
      </c>
      <c r="G17" s="39">
        <v>1175</v>
      </c>
      <c r="H17" s="39">
        <v>1217</v>
      </c>
      <c r="I17" s="39">
        <v>1230</v>
      </c>
      <c r="J17" s="39">
        <v>1233</v>
      </c>
      <c r="K17" s="39">
        <v>1269</v>
      </c>
      <c r="L17" s="39">
        <v>1285</v>
      </c>
      <c r="M17" s="39">
        <v>1285</v>
      </c>
      <c r="N17" s="159">
        <v>1285</v>
      </c>
      <c r="O17" s="39">
        <v>1285</v>
      </c>
    </row>
    <row r="18" spans="1:15">
      <c r="A18" s="222"/>
      <c r="B18" s="19" t="s">
        <v>17</v>
      </c>
      <c r="C18" s="39" t="s">
        <v>22</v>
      </c>
      <c r="D18" s="39" t="s">
        <v>22</v>
      </c>
      <c r="E18" s="39" t="s">
        <v>22</v>
      </c>
      <c r="F18" s="39" t="s">
        <v>22</v>
      </c>
      <c r="G18" s="39" t="s">
        <v>22</v>
      </c>
      <c r="H18" s="39" t="s">
        <v>22</v>
      </c>
      <c r="I18" s="39" t="s">
        <v>22</v>
      </c>
      <c r="J18" s="39" t="s">
        <v>22</v>
      </c>
      <c r="K18" s="39" t="s">
        <v>22</v>
      </c>
      <c r="L18" s="39" t="s">
        <v>22</v>
      </c>
      <c r="M18" s="39" t="s">
        <v>22</v>
      </c>
      <c r="N18" s="159" t="s">
        <v>22</v>
      </c>
      <c r="O18" s="39" t="s">
        <v>22</v>
      </c>
    </row>
    <row r="19" spans="1:15">
      <c r="A19" s="223"/>
      <c r="B19" s="19" t="s">
        <v>18</v>
      </c>
      <c r="C19" s="39">
        <v>1143</v>
      </c>
      <c r="D19" s="39">
        <v>1174</v>
      </c>
      <c r="E19" s="39">
        <v>1175</v>
      </c>
      <c r="F19" s="39">
        <v>1175</v>
      </c>
      <c r="G19" s="39">
        <v>1175</v>
      </c>
      <c r="H19" s="39">
        <v>1217</v>
      </c>
      <c r="I19" s="39">
        <v>1230</v>
      </c>
      <c r="J19" s="39">
        <v>1233</v>
      </c>
      <c r="K19" s="39">
        <v>1269</v>
      </c>
      <c r="L19" s="39">
        <v>1285</v>
      </c>
      <c r="M19" s="39">
        <v>1285</v>
      </c>
      <c r="N19" s="159">
        <v>1285</v>
      </c>
      <c r="O19" s="39">
        <v>1285</v>
      </c>
    </row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DEA5-3B64-4000-9B39-F1150AC66301}">
  <dimension ref="A1:O21"/>
  <sheetViews>
    <sheetView topLeftCell="I1" zoomScale="80" zoomScaleNormal="80" workbookViewId="0">
      <selection activeCell="N14" sqref="N14"/>
    </sheetView>
  </sheetViews>
  <sheetFormatPr defaultRowHeight="15"/>
  <cols>
    <col min="1" max="1" width="28.42578125" bestFit="1" customWidth="1"/>
    <col min="2" max="2" width="22.85546875" bestFit="1" customWidth="1"/>
    <col min="3" max="13" width="12.42578125" bestFit="1" customWidth="1"/>
    <col min="14" max="14" width="12.42578125" style="125" bestFit="1" customWidth="1"/>
    <col min="15" max="15" width="12.42578125" bestFit="1" customWidth="1"/>
  </cols>
  <sheetData>
    <row r="1" spans="1:15" ht="15.75">
      <c r="A1" s="232" t="s">
        <v>26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5" ht="15.75">
      <c r="A2" s="233" t="s">
        <v>62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</row>
    <row r="3" spans="1:15" ht="15.75">
      <c r="A3" s="19"/>
      <c r="B3" s="19"/>
      <c r="C3" s="37" t="s">
        <v>0</v>
      </c>
      <c r="D3" s="37" t="s">
        <v>1</v>
      </c>
      <c r="E3" s="37" t="s">
        <v>2</v>
      </c>
      <c r="F3" s="37" t="s">
        <v>3</v>
      </c>
      <c r="G3" s="37" t="s">
        <v>4</v>
      </c>
      <c r="H3" s="37" t="s">
        <v>5</v>
      </c>
      <c r="I3" s="37" t="s">
        <v>6</v>
      </c>
      <c r="J3" s="37" t="s">
        <v>7</v>
      </c>
      <c r="K3" s="37" t="s">
        <v>8</v>
      </c>
      <c r="L3" s="37" t="s">
        <v>9</v>
      </c>
      <c r="M3" s="37" t="s">
        <v>10</v>
      </c>
      <c r="N3" s="164" t="s">
        <v>11</v>
      </c>
      <c r="O3" s="37" t="s">
        <v>12</v>
      </c>
    </row>
    <row r="4" spans="1:15" s="123" customFormat="1" ht="15.75">
      <c r="A4" s="236" t="s">
        <v>28</v>
      </c>
      <c r="B4" s="236"/>
      <c r="C4" s="162">
        <v>33528860</v>
      </c>
      <c r="D4" s="162">
        <v>33528860</v>
      </c>
      <c r="E4" s="162">
        <v>36258832</v>
      </c>
      <c r="F4" s="162">
        <v>25673069</v>
      </c>
      <c r="G4" s="162">
        <v>40134277</v>
      </c>
      <c r="H4" s="162">
        <v>40817535</v>
      </c>
      <c r="I4" s="162">
        <v>41905670</v>
      </c>
      <c r="J4" s="162">
        <v>41641725</v>
      </c>
      <c r="K4" s="162">
        <v>42954981</v>
      </c>
      <c r="L4" s="162">
        <v>44405733</v>
      </c>
      <c r="M4" s="162">
        <v>46199128</v>
      </c>
      <c r="N4" s="165">
        <v>46199128</v>
      </c>
      <c r="O4" s="162">
        <v>48472345</v>
      </c>
    </row>
    <row r="5" spans="1:15" ht="15.75">
      <c r="A5" s="230" t="s">
        <v>63</v>
      </c>
      <c r="B5" s="230"/>
      <c r="C5" s="44">
        <v>5488.74</v>
      </c>
      <c r="D5" s="44">
        <v>5488.74</v>
      </c>
      <c r="E5" s="44">
        <v>7128.51</v>
      </c>
      <c r="F5" s="44">
        <v>7528.2099999999991</v>
      </c>
      <c r="G5" s="44">
        <v>7565.56</v>
      </c>
      <c r="H5" s="44">
        <v>7147.16</v>
      </c>
      <c r="I5" s="44">
        <v>7316.1100000000006</v>
      </c>
      <c r="J5" s="44">
        <v>7596.08</v>
      </c>
      <c r="K5" s="44">
        <v>8558.9</v>
      </c>
      <c r="L5" s="44">
        <v>9350.7100000000009</v>
      </c>
      <c r="M5" s="44">
        <v>9672.1650000000009</v>
      </c>
      <c r="N5" s="165">
        <v>9672.1650000000009</v>
      </c>
      <c r="O5" s="44">
        <v>11257.32</v>
      </c>
    </row>
    <row r="6" spans="1:15" ht="15.75">
      <c r="A6" s="231" t="s">
        <v>30</v>
      </c>
      <c r="B6" s="19" t="s">
        <v>13</v>
      </c>
      <c r="C6" s="44">
        <v>13</v>
      </c>
      <c r="D6" s="44">
        <v>13</v>
      </c>
      <c r="E6" s="44">
        <v>13</v>
      </c>
      <c r="F6" s="44">
        <v>13</v>
      </c>
      <c r="G6" s="44">
        <v>14</v>
      </c>
      <c r="H6" s="44">
        <v>14</v>
      </c>
      <c r="I6" s="44">
        <v>14</v>
      </c>
      <c r="J6" s="44">
        <v>16</v>
      </c>
      <c r="K6" s="44">
        <v>17</v>
      </c>
      <c r="L6" s="44">
        <v>17</v>
      </c>
      <c r="M6" s="44">
        <v>17</v>
      </c>
      <c r="N6" s="165">
        <v>17</v>
      </c>
      <c r="O6" s="44">
        <v>17</v>
      </c>
    </row>
    <row r="7" spans="1:15" ht="15.75">
      <c r="A7" s="231"/>
      <c r="B7" s="19" t="s">
        <v>14</v>
      </c>
      <c r="C7" s="44">
        <v>194</v>
      </c>
      <c r="D7" s="44">
        <v>194</v>
      </c>
      <c r="E7" s="44">
        <v>194</v>
      </c>
      <c r="F7" s="44">
        <v>194</v>
      </c>
      <c r="G7" s="44">
        <v>195</v>
      </c>
      <c r="H7" s="44">
        <v>197</v>
      </c>
      <c r="I7" s="44">
        <v>202</v>
      </c>
      <c r="J7" s="44">
        <v>199</v>
      </c>
      <c r="K7" s="44">
        <v>198</v>
      </c>
      <c r="L7" s="44">
        <v>200</v>
      </c>
      <c r="M7" s="44">
        <v>200</v>
      </c>
      <c r="N7" s="165">
        <v>200</v>
      </c>
      <c r="O7" s="44">
        <v>200</v>
      </c>
    </row>
    <row r="8" spans="1:15" ht="15.75">
      <c r="A8" s="231"/>
      <c r="B8" s="19" t="s">
        <v>15</v>
      </c>
      <c r="C8" s="44">
        <v>423</v>
      </c>
      <c r="D8" s="44">
        <v>423</v>
      </c>
      <c r="E8" s="44">
        <v>423</v>
      </c>
      <c r="F8" s="44">
        <v>423</v>
      </c>
      <c r="G8" s="44">
        <v>426</v>
      </c>
      <c r="H8" s="44">
        <v>424</v>
      </c>
      <c r="I8" s="44">
        <v>438</v>
      </c>
      <c r="J8" s="44">
        <v>438</v>
      </c>
      <c r="K8" s="44">
        <v>437</v>
      </c>
      <c r="L8" s="44">
        <v>489</v>
      </c>
      <c r="M8" s="44">
        <v>517</v>
      </c>
      <c r="N8" s="165">
        <v>545</v>
      </c>
      <c r="O8" s="44">
        <v>545</v>
      </c>
    </row>
    <row r="9" spans="1:15" ht="15.75">
      <c r="A9" s="231"/>
      <c r="B9" s="19" t="s">
        <v>16</v>
      </c>
      <c r="C9" s="44">
        <v>13</v>
      </c>
      <c r="D9" s="44">
        <v>13</v>
      </c>
      <c r="E9" s="44">
        <v>13</v>
      </c>
      <c r="F9" s="44">
        <v>13</v>
      </c>
      <c r="G9" s="44">
        <v>13</v>
      </c>
      <c r="H9" s="44">
        <v>13</v>
      </c>
      <c r="I9" s="44">
        <v>13</v>
      </c>
      <c r="J9" s="44">
        <v>13</v>
      </c>
      <c r="K9" s="44">
        <v>13</v>
      </c>
      <c r="L9" s="44">
        <v>13</v>
      </c>
      <c r="M9" s="44">
        <v>13</v>
      </c>
      <c r="N9" s="165">
        <v>13</v>
      </c>
      <c r="O9" s="44">
        <v>13</v>
      </c>
    </row>
    <row r="10" spans="1:15" ht="15.75">
      <c r="A10" s="231"/>
      <c r="B10" s="19" t="s">
        <v>17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165"/>
      <c r="O10" s="44"/>
    </row>
    <row r="11" spans="1:15" ht="15.75">
      <c r="A11" s="231"/>
      <c r="B11" s="20" t="s">
        <v>18</v>
      </c>
      <c r="C11" s="45">
        <f>SUM(C6:C10)</f>
        <v>643</v>
      </c>
      <c r="D11" s="45">
        <f t="shared" ref="D11:O11" si="0">SUM(D6:D10)</f>
        <v>643</v>
      </c>
      <c r="E11" s="45">
        <f t="shared" si="0"/>
        <v>643</v>
      </c>
      <c r="F11" s="45">
        <f t="shared" si="0"/>
        <v>643</v>
      </c>
      <c r="G11" s="45">
        <f t="shared" si="0"/>
        <v>648</v>
      </c>
      <c r="H11" s="45">
        <f t="shared" si="0"/>
        <v>648</v>
      </c>
      <c r="I11" s="45">
        <f t="shared" si="0"/>
        <v>667</v>
      </c>
      <c r="J11" s="45">
        <f t="shared" si="0"/>
        <v>666</v>
      </c>
      <c r="K11" s="45">
        <f t="shared" si="0"/>
        <v>665</v>
      </c>
      <c r="L11" s="45">
        <f t="shared" si="0"/>
        <v>719</v>
      </c>
      <c r="M11" s="45">
        <f t="shared" si="0"/>
        <v>747</v>
      </c>
      <c r="N11" s="166">
        <f t="shared" si="0"/>
        <v>775</v>
      </c>
      <c r="O11" s="45">
        <f t="shared" si="0"/>
        <v>775</v>
      </c>
    </row>
    <row r="12" spans="1:15" ht="15.75">
      <c r="A12" s="43"/>
      <c r="B12" s="3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67"/>
      <c r="O12" s="46"/>
    </row>
    <row r="13" spans="1:15" ht="15.75">
      <c r="A13" s="43"/>
      <c r="B13" s="3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167"/>
      <c r="O13" s="46"/>
    </row>
    <row r="14" spans="1:15" s="123" customFormat="1" ht="15.75">
      <c r="A14" s="236" t="s">
        <v>31</v>
      </c>
      <c r="B14" s="236"/>
      <c r="C14" s="163">
        <v>131658000</v>
      </c>
      <c r="D14" s="163">
        <v>131658000</v>
      </c>
      <c r="E14" s="163">
        <v>131658000</v>
      </c>
      <c r="F14" s="163">
        <v>131658000</v>
      </c>
      <c r="G14" s="163">
        <v>157377002</v>
      </c>
      <c r="H14" s="163">
        <v>157377002</v>
      </c>
      <c r="I14" s="163">
        <v>157377002</v>
      </c>
      <c r="J14" s="163">
        <v>157377002</v>
      </c>
      <c r="K14" s="163">
        <v>155978428</v>
      </c>
      <c r="L14" s="163">
        <v>152976738</v>
      </c>
      <c r="M14" s="163">
        <v>152012450</v>
      </c>
      <c r="N14" s="168">
        <v>150321190</v>
      </c>
      <c r="O14" s="163">
        <v>150321190</v>
      </c>
    </row>
    <row r="15" spans="1:15" ht="15.75">
      <c r="A15" s="230" t="s">
        <v>64</v>
      </c>
      <c r="B15" s="230"/>
      <c r="C15" s="47">
        <v>222410.29668699997</v>
      </c>
      <c r="D15" s="47">
        <v>222410.29668699997</v>
      </c>
      <c r="E15" s="47">
        <v>222410.29668699997</v>
      </c>
      <c r="F15" s="47">
        <v>222410.29668699997</v>
      </c>
      <c r="G15" s="47">
        <v>222410.29668699997</v>
      </c>
      <c r="H15" s="47">
        <v>222410.29668699997</v>
      </c>
      <c r="I15" s="47">
        <v>222410.29668699997</v>
      </c>
      <c r="J15" s="47">
        <v>222410.29668699997</v>
      </c>
      <c r="K15" s="47">
        <v>222410.29668699997</v>
      </c>
      <c r="L15" s="47">
        <v>222410.29668699997</v>
      </c>
      <c r="M15" s="47">
        <v>222410.29668699997</v>
      </c>
      <c r="N15" s="169">
        <v>222410.29668699997</v>
      </c>
      <c r="O15" s="47">
        <v>222410.29668699997</v>
      </c>
    </row>
    <row r="16" spans="1:15" ht="15.75">
      <c r="A16" s="231" t="s">
        <v>33</v>
      </c>
      <c r="B16" s="19" t="s">
        <v>19</v>
      </c>
      <c r="C16" s="48">
        <v>72</v>
      </c>
      <c r="D16" s="48">
        <v>72</v>
      </c>
      <c r="E16" s="48">
        <v>72</v>
      </c>
      <c r="F16" s="48">
        <v>72</v>
      </c>
      <c r="G16" s="48">
        <v>75</v>
      </c>
      <c r="H16" s="48">
        <v>75</v>
      </c>
      <c r="I16" s="48">
        <v>75</v>
      </c>
      <c r="J16" s="48">
        <v>75</v>
      </c>
      <c r="K16" s="48">
        <v>75</v>
      </c>
      <c r="L16" s="48">
        <v>75</v>
      </c>
      <c r="M16" s="48">
        <v>75</v>
      </c>
      <c r="N16" s="170">
        <v>75</v>
      </c>
      <c r="O16" s="48">
        <v>75</v>
      </c>
    </row>
    <row r="17" spans="1:15" ht="15.75">
      <c r="A17" s="231"/>
      <c r="B17" s="19" t="s">
        <v>20</v>
      </c>
      <c r="C17" s="48">
        <v>821</v>
      </c>
      <c r="D17" s="48">
        <v>821</v>
      </c>
      <c r="E17" s="48">
        <v>821</v>
      </c>
      <c r="F17" s="48">
        <v>821</v>
      </c>
      <c r="G17" s="48">
        <v>823</v>
      </c>
      <c r="H17" s="48">
        <v>823</v>
      </c>
      <c r="I17" s="48">
        <v>823</v>
      </c>
      <c r="J17" s="48">
        <v>823</v>
      </c>
      <c r="K17" s="48">
        <v>823</v>
      </c>
      <c r="L17" s="48">
        <v>826</v>
      </c>
      <c r="M17" s="48">
        <v>826</v>
      </c>
      <c r="N17" s="170">
        <v>826</v>
      </c>
      <c r="O17" s="48">
        <v>826</v>
      </c>
    </row>
    <row r="18" spans="1:15" ht="15.75">
      <c r="A18" s="231"/>
      <c r="B18" s="19" t="s">
        <v>21</v>
      </c>
      <c r="C18" s="48">
        <v>51934</v>
      </c>
      <c r="D18" s="48">
        <v>51934</v>
      </c>
      <c r="E18" s="48">
        <v>51934</v>
      </c>
      <c r="F18" s="48">
        <v>51934</v>
      </c>
      <c r="G18" s="48">
        <v>58079</v>
      </c>
      <c r="H18" s="48">
        <v>58079</v>
      </c>
      <c r="I18" s="48">
        <v>58079</v>
      </c>
      <c r="J18" s="48">
        <v>58079</v>
      </c>
      <c r="K18" s="48">
        <v>58079</v>
      </c>
      <c r="L18" s="48">
        <v>58079</v>
      </c>
      <c r="M18" s="48">
        <v>58189</v>
      </c>
      <c r="N18" s="170">
        <v>58189</v>
      </c>
      <c r="O18" s="48">
        <v>57691</v>
      </c>
    </row>
    <row r="19" spans="1:15" ht="15.75">
      <c r="A19" s="231"/>
      <c r="B19" s="19" t="s">
        <v>16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171"/>
      <c r="O19" s="49"/>
    </row>
    <row r="20" spans="1:15" ht="15.75">
      <c r="A20" s="231"/>
      <c r="B20" s="19" t="s">
        <v>17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171"/>
      <c r="O20" s="49"/>
    </row>
    <row r="21" spans="1:15" ht="15.75">
      <c r="A21" s="231"/>
      <c r="B21" s="20" t="s">
        <v>18</v>
      </c>
      <c r="C21" s="50">
        <f>SUM(C16:C20)</f>
        <v>52827</v>
      </c>
      <c r="D21" s="50">
        <f t="shared" ref="D21:O21" si="1">SUM(D16:D20)</f>
        <v>52827</v>
      </c>
      <c r="E21" s="50">
        <f t="shared" si="1"/>
        <v>52827</v>
      </c>
      <c r="F21" s="50">
        <f t="shared" si="1"/>
        <v>52827</v>
      </c>
      <c r="G21" s="50">
        <f t="shared" si="1"/>
        <v>58977</v>
      </c>
      <c r="H21" s="50">
        <f t="shared" si="1"/>
        <v>58977</v>
      </c>
      <c r="I21" s="50">
        <f t="shared" si="1"/>
        <v>58977</v>
      </c>
      <c r="J21" s="50">
        <f t="shared" si="1"/>
        <v>58977</v>
      </c>
      <c r="K21" s="50">
        <f t="shared" si="1"/>
        <v>58977</v>
      </c>
      <c r="L21" s="50">
        <f t="shared" si="1"/>
        <v>58980</v>
      </c>
      <c r="M21" s="50">
        <f t="shared" si="1"/>
        <v>59090</v>
      </c>
      <c r="N21" s="172">
        <f t="shared" si="1"/>
        <v>59090</v>
      </c>
      <c r="O21" s="50">
        <f t="shared" si="1"/>
        <v>58592</v>
      </c>
    </row>
  </sheetData>
  <mergeCells count="8">
    <mergeCell ref="A15:B15"/>
    <mergeCell ref="A16:A21"/>
    <mergeCell ref="A1:O1"/>
    <mergeCell ref="A2:O2"/>
    <mergeCell ref="A4:B4"/>
    <mergeCell ref="A5:B5"/>
    <mergeCell ref="A6:A11"/>
    <mergeCell ref="A14:B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AEA5-827F-44E6-B2B4-CB1DF77D3E62}">
  <dimension ref="A1:P24"/>
  <sheetViews>
    <sheetView topLeftCell="I1" zoomScale="71" workbookViewId="0">
      <selection activeCell="N14" sqref="N14"/>
    </sheetView>
  </sheetViews>
  <sheetFormatPr defaultRowHeight="15"/>
  <cols>
    <col min="1" max="1" width="31.85546875" bestFit="1" customWidth="1"/>
    <col min="2" max="2" width="23.85546875" bestFit="1" customWidth="1"/>
    <col min="3" max="6" width="11.28515625" bestFit="1" customWidth="1"/>
    <col min="7" max="7" width="13.7109375" bestFit="1" customWidth="1"/>
    <col min="8" max="9" width="11.28515625" bestFit="1" customWidth="1"/>
    <col min="10" max="15" width="13.7109375" bestFit="1" customWidth="1"/>
  </cols>
  <sheetData>
    <row r="1" spans="1:16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ht="15.75">
      <c r="A2" s="190" t="s">
        <v>65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6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4" t="str">
        <f t="shared" si="0"/>
        <v>2022-23</v>
      </c>
      <c r="O3" s="4" t="str">
        <f t="shared" si="0"/>
        <v>2023-24</v>
      </c>
    </row>
    <row r="4" spans="1:16" s="123" customFormat="1">
      <c r="A4" s="191" t="s">
        <v>28</v>
      </c>
      <c r="B4" s="191"/>
      <c r="C4" s="118">
        <v>19897542</v>
      </c>
      <c r="D4" s="118">
        <v>19897542</v>
      </c>
      <c r="E4" s="118">
        <v>19897542</v>
      </c>
      <c r="F4" s="118">
        <v>19897542</v>
      </c>
      <c r="G4" s="118">
        <v>19897542</v>
      </c>
      <c r="H4" s="118">
        <v>19897542</v>
      </c>
      <c r="I4" s="118">
        <v>19897542</v>
      </c>
      <c r="J4" s="118">
        <v>19897542</v>
      </c>
      <c r="K4" s="118">
        <v>19897542</v>
      </c>
      <c r="L4" s="118">
        <v>19897542</v>
      </c>
      <c r="M4" s="118">
        <v>20407659</v>
      </c>
      <c r="N4" s="118">
        <v>20514832</v>
      </c>
      <c r="O4" s="118">
        <v>20514832</v>
      </c>
    </row>
    <row r="5" spans="1:16" s="106" customFormat="1">
      <c r="A5" s="103"/>
      <c r="B5" s="103"/>
      <c r="C5" s="107"/>
      <c r="D5" s="107">
        <f>D4-C4</f>
        <v>0</v>
      </c>
      <c r="E5" s="107">
        <f t="shared" ref="E5:O5" si="1">E4-D4</f>
        <v>0</v>
      </c>
      <c r="F5" s="107">
        <f t="shared" si="1"/>
        <v>0</v>
      </c>
      <c r="G5" s="107">
        <f t="shared" si="1"/>
        <v>0</v>
      </c>
      <c r="H5" s="107">
        <f t="shared" si="1"/>
        <v>0</v>
      </c>
      <c r="I5" s="107">
        <f t="shared" si="1"/>
        <v>0</v>
      </c>
      <c r="J5" s="107">
        <f t="shared" si="1"/>
        <v>0</v>
      </c>
      <c r="K5" s="107">
        <f t="shared" si="1"/>
        <v>0</v>
      </c>
      <c r="L5" s="107">
        <f t="shared" si="1"/>
        <v>0</v>
      </c>
      <c r="M5" s="107">
        <f t="shared" si="1"/>
        <v>510117</v>
      </c>
      <c r="N5" s="107">
        <f t="shared" si="1"/>
        <v>107173</v>
      </c>
      <c r="O5" s="107">
        <f t="shared" si="1"/>
        <v>0</v>
      </c>
      <c r="P5" s="106">
        <f>SUM(D5:O5)</f>
        <v>617290</v>
      </c>
    </row>
    <row r="6" spans="1:16">
      <c r="A6" s="188" t="s">
        <v>29</v>
      </c>
      <c r="B6" s="188"/>
      <c r="C6" s="3">
        <v>7400.52</v>
      </c>
      <c r="D6" s="3">
        <v>7400.52</v>
      </c>
      <c r="E6" s="3">
        <v>7400.52</v>
      </c>
      <c r="F6" s="3">
        <v>7400.52</v>
      </c>
      <c r="G6" s="3">
        <v>7400.52</v>
      </c>
      <c r="H6" s="3">
        <v>7400.52</v>
      </c>
      <c r="I6" s="3">
        <v>7400.52</v>
      </c>
      <c r="J6" s="3">
        <v>7400.52</v>
      </c>
      <c r="K6" s="3">
        <v>7400.52</v>
      </c>
      <c r="L6" s="3">
        <v>7400.52</v>
      </c>
      <c r="M6" s="3">
        <v>7730.43</v>
      </c>
      <c r="N6" s="3">
        <v>8013.22</v>
      </c>
      <c r="O6" s="3">
        <v>8013.22</v>
      </c>
    </row>
    <row r="7" spans="1:16">
      <c r="A7" s="188" t="s">
        <v>30</v>
      </c>
      <c r="B7" s="3" t="s">
        <v>13</v>
      </c>
      <c r="C7" s="3">
        <v>16</v>
      </c>
      <c r="D7" s="3">
        <v>16</v>
      </c>
      <c r="E7" s="3">
        <v>16</v>
      </c>
      <c r="F7" s="3">
        <v>16</v>
      </c>
      <c r="G7" s="3">
        <v>16</v>
      </c>
      <c r="H7" s="3">
        <v>16</v>
      </c>
      <c r="I7" s="3">
        <v>16</v>
      </c>
      <c r="J7" s="3">
        <v>16</v>
      </c>
      <c r="K7" s="3">
        <v>16</v>
      </c>
      <c r="L7" s="3">
        <v>16</v>
      </c>
      <c r="M7" s="3">
        <v>16</v>
      </c>
      <c r="N7" s="3">
        <v>16</v>
      </c>
      <c r="O7" s="3">
        <v>16</v>
      </c>
    </row>
    <row r="8" spans="1:16">
      <c r="A8" s="188"/>
      <c r="B8" s="3" t="s">
        <v>14</v>
      </c>
      <c r="C8" s="3">
        <v>98</v>
      </c>
      <c r="D8" s="3">
        <v>98</v>
      </c>
      <c r="E8" s="3">
        <v>98</v>
      </c>
      <c r="F8" s="3">
        <v>98</v>
      </c>
      <c r="G8" s="3">
        <v>98</v>
      </c>
      <c r="H8" s="3">
        <v>98</v>
      </c>
      <c r="I8" s="3">
        <v>98</v>
      </c>
      <c r="J8" s="3">
        <v>98</v>
      </c>
      <c r="K8" s="3">
        <v>98</v>
      </c>
      <c r="L8" s="3">
        <v>98</v>
      </c>
      <c r="M8" s="3">
        <v>98</v>
      </c>
      <c r="N8" s="3">
        <v>98</v>
      </c>
      <c r="O8" s="3">
        <v>98</v>
      </c>
    </row>
    <row r="9" spans="1:16">
      <c r="A9" s="188"/>
      <c r="B9" s="3" t="s">
        <v>15</v>
      </c>
      <c r="C9" s="3">
        <v>264</v>
      </c>
      <c r="D9" s="3">
        <v>264</v>
      </c>
      <c r="E9" s="3">
        <v>264</v>
      </c>
      <c r="F9" s="3">
        <v>264</v>
      </c>
      <c r="G9" s="3">
        <v>264</v>
      </c>
      <c r="H9" s="3">
        <v>264</v>
      </c>
      <c r="I9" s="3">
        <v>264</v>
      </c>
      <c r="J9" s="3">
        <v>264</v>
      </c>
      <c r="K9" s="3">
        <v>264</v>
      </c>
      <c r="L9" s="3">
        <v>264</v>
      </c>
      <c r="M9" s="3">
        <v>293</v>
      </c>
      <c r="N9" s="3">
        <v>299</v>
      </c>
      <c r="O9" s="3">
        <v>299</v>
      </c>
    </row>
    <row r="10" spans="1:16">
      <c r="A10" s="188"/>
      <c r="B10" s="3" t="s">
        <v>16</v>
      </c>
      <c r="C10" s="3">
        <v>5</v>
      </c>
      <c r="D10" s="3">
        <v>5</v>
      </c>
      <c r="E10" s="3">
        <v>5</v>
      </c>
      <c r="F10" s="3">
        <v>5</v>
      </c>
      <c r="G10" s="3">
        <v>5</v>
      </c>
      <c r="H10" s="3">
        <v>5</v>
      </c>
      <c r="I10" s="3">
        <v>5</v>
      </c>
      <c r="J10" s="3">
        <v>5</v>
      </c>
      <c r="K10" s="3">
        <v>5</v>
      </c>
      <c r="L10" s="3">
        <v>5</v>
      </c>
      <c r="M10" s="3">
        <v>5</v>
      </c>
      <c r="N10" s="3">
        <v>5</v>
      </c>
      <c r="O10" s="3">
        <v>5</v>
      </c>
    </row>
    <row r="11" spans="1:16">
      <c r="A11" s="188"/>
      <c r="B11" s="3" t="s">
        <v>17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>
      <c r="A12" s="188"/>
      <c r="B12" s="4" t="s">
        <v>18</v>
      </c>
      <c r="C12" s="4">
        <f>SUM(C7:C11)</f>
        <v>383</v>
      </c>
      <c r="D12" s="4">
        <f t="shared" ref="D12:O12" si="2">SUM(D7:D11)</f>
        <v>383</v>
      </c>
      <c r="E12" s="4">
        <f t="shared" si="2"/>
        <v>383</v>
      </c>
      <c r="F12" s="4">
        <f t="shared" si="2"/>
        <v>383</v>
      </c>
      <c r="G12" s="4">
        <f t="shared" si="2"/>
        <v>383</v>
      </c>
      <c r="H12" s="4">
        <f t="shared" si="2"/>
        <v>383</v>
      </c>
      <c r="I12" s="4">
        <f t="shared" si="2"/>
        <v>383</v>
      </c>
      <c r="J12" s="4">
        <f t="shared" si="2"/>
        <v>383</v>
      </c>
      <c r="K12" s="4">
        <f t="shared" si="2"/>
        <v>383</v>
      </c>
      <c r="L12" s="4">
        <f t="shared" si="2"/>
        <v>383</v>
      </c>
      <c r="M12" s="4">
        <f t="shared" si="2"/>
        <v>412</v>
      </c>
      <c r="N12" s="4">
        <f t="shared" si="2"/>
        <v>418</v>
      </c>
      <c r="O12" s="4">
        <f t="shared" si="2"/>
        <v>418</v>
      </c>
    </row>
    <row r="13" spans="1:16">
      <c r="A13" s="1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6" s="123" customFormat="1">
      <c r="A14" s="191" t="s">
        <v>31</v>
      </c>
      <c r="B14" s="191"/>
      <c r="C14" s="122">
        <v>52557404</v>
      </c>
      <c r="D14" s="122">
        <v>52557404</v>
      </c>
      <c r="E14" s="122">
        <v>52557404</v>
      </c>
      <c r="F14" s="122">
        <v>52557404</v>
      </c>
      <c r="G14" s="173">
        <v>52631726</v>
      </c>
      <c r="H14" s="173">
        <v>52624183</v>
      </c>
      <c r="I14" s="173">
        <v>52624183</v>
      </c>
      <c r="J14" s="122">
        <v>52633786</v>
      </c>
      <c r="K14" s="122">
        <v>52633786</v>
      </c>
      <c r="L14" s="122">
        <v>52633786</v>
      </c>
      <c r="M14" s="122">
        <v>52144510</v>
      </c>
      <c r="N14" s="122">
        <v>52116510</v>
      </c>
      <c r="O14" s="122">
        <v>52116510</v>
      </c>
    </row>
    <row r="15" spans="1:16" s="106" customFormat="1">
      <c r="A15" s="103"/>
      <c r="B15" s="103"/>
      <c r="C15" s="104"/>
      <c r="D15" s="104">
        <f>D14-C14</f>
        <v>0</v>
      </c>
      <c r="E15" s="104">
        <f t="shared" ref="E15:O15" si="3">E14-D14</f>
        <v>0</v>
      </c>
      <c r="F15" s="104">
        <f t="shared" si="3"/>
        <v>0</v>
      </c>
      <c r="G15" s="104">
        <f t="shared" si="3"/>
        <v>74322</v>
      </c>
      <c r="H15" s="104">
        <f t="shared" si="3"/>
        <v>-7543</v>
      </c>
      <c r="I15" s="104">
        <f t="shared" si="3"/>
        <v>0</v>
      </c>
      <c r="J15" s="104">
        <f t="shared" si="3"/>
        <v>9603</v>
      </c>
      <c r="K15" s="104">
        <f t="shared" si="3"/>
        <v>0</v>
      </c>
      <c r="L15" s="104">
        <f t="shared" si="3"/>
        <v>0</v>
      </c>
      <c r="M15" s="104">
        <f t="shared" si="3"/>
        <v>-489276</v>
      </c>
      <c r="N15" s="104">
        <f t="shared" si="3"/>
        <v>-28000</v>
      </c>
      <c r="O15" s="104">
        <f t="shared" si="3"/>
        <v>0</v>
      </c>
      <c r="P15" s="106">
        <f>SUM(D15:O15)</f>
        <v>-440894</v>
      </c>
    </row>
    <row r="16" spans="1:16">
      <c r="A16" s="188" t="s">
        <v>32</v>
      </c>
      <c r="B16" s="188"/>
      <c r="C16" s="6">
        <v>254876.46</v>
      </c>
      <c r="D16" s="6">
        <v>254876.46</v>
      </c>
      <c r="E16" s="6">
        <v>254876.46</v>
      </c>
      <c r="F16" s="6">
        <v>254876.46</v>
      </c>
      <c r="G16" s="51">
        <v>245986.6301649996</v>
      </c>
      <c r="H16" s="51">
        <v>245711.59</v>
      </c>
      <c r="I16" s="51">
        <v>245711.59</v>
      </c>
      <c r="J16" s="6">
        <v>245920.41519999999</v>
      </c>
      <c r="K16" s="6">
        <v>245920.41519999999</v>
      </c>
      <c r="L16" s="6">
        <v>245920.41519999999</v>
      </c>
      <c r="M16" s="6">
        <v>244778.6936</v>
      </c>
      <c r="N16" s="6">
        <v>247071.8113</v>
      </c>
      <c r="O16" s="6">
        <v>247071.8113</v>
      </c>
    </row>
    <row r="17" spans="1:15">
      <c r="A17" s="188" t="s">
        <v>33</v>
      </c>
      <c r="B17" s="3" t="s">
        <v>19</v>
      </c>
      <c r="C17" s="6">
        <v>50</v>
      </c>
      <c r="D17" s="6">
        <v>50</v>
      </c>
      <c r="E17" s="6">
        <v>51</v>
      </c>
      <c r="F17" s="6">
        <v>51</v>
      </c>
      <c r="G17" s="6">
        <v>51</v>
      </c>
      <c r="H17" s="6">
        <v>51</v>
      </c>
      <c r="I17" s="6">
        <v>51</v>
      </c>
      <c r="J17" s="6">
        <v>51</v>
      </c>
      <c r="K17" s="6">
        <v>51</v>
      </c>
      <c r="L17" s="6">
        <v>51</v>
      </c>
      <c r="M17" s="6">
        <v>51</v>
      </c>
      <c r="N17" s="6">
        <v>52</v>
      </c>
      <c r="O17" s="6">
        <v>52</v>
      </c>
    </row>
    <row r="18" spans="1:15">
      <c r="A18" s="188"/>
      <c r="B18" s="3" t="s">
        <v>20</v>
      </c>
      <c r="C18" s="6">
        <v>313</v>
      </c>
      <c r="D18" s="6">
        <v>313</v>
      </c>
      <c r="E18" s="6">
        <v>313</v>
      </c>
      <c r="F18" s="6">
        <v>313</v>
      </c>
      <c r="G18" s="6">
        <v>313</v>
      </c>
      <c r="H18" s="6">
        <v>313</v>
      </c>
      <c r="I18" s="6">
        <v>313</v>
      </c>
      <c r="J18" s="6">
        <v>313</v>
      </c>
      <c r="K18" s="6">
        <v>313</v>
      </c>
      <c r="L18" s="6">
        <v>313</v>
      </c>
      <c r="M18" s="6">
        <v>313</v>
      </c>
      <c r="N18" s="6">
        <v>313</v>
      </c>
      <c r="O18" s="6">
        <v>313</v>
      </c>
    </row>
    <row r="19" spans="1:15">
      <c r="A19" s="188"/>
      <c r="B19" s="3" t="s">
        <v>21</v>
      </c>
      <c r="C19" s="6">
        <v>23006</v>
      </c>
      <c r="D19" s="6">
        <v>23006</v>
      </c>
      <c r="E19" s="6">
        <v>23006</v>
      </c>
      <c r="F19" s="6">
        <v>23006</v>
      </c>
      <c r="G19" s="6">
        <v>22824</v>
      </c>
      <c r="H19" s="6">
        <v>22816</v>
      </c>
      <c r="I19" s="6">
        <v>22816</v>
      </c>
      <c r="J19" s="6">
        <v>22812</v>
      </c>
      <c r="K19" s="6">
        <v>22812</v>
      </c>
      <c r="L19" s="6">
        <v>22812</v>
      </c>
      <c r="M19" s="6">
        <v>22710</v>
      </c>
      <c r="N19" s="6">
        <v>23011</v>
      </c>
      <c r="O19" s="6">
        <v>23011</v>
      </c>
    </row>
    <row r="20" spans="1:15">
      <c r="A20" s="188"/>
      <c r="B20" s="3" t="s">
        <v>17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>
      <c r="A21" s="188"/>
      <c r="B21" s="4" t="s">
        <v>18</v>
      </c>
      <c r="C21" s="4">
        <f>SUM(C17:C20)</f>
        <v>23369</v>
      </c>
      <c r="D21" s="4">
        <f t="shared" ref="D21:O21" si="4">SUM(D17:D20)</f>
        <v>23369</v>
      </c>
      <c r="E21" s="4">
        <f t="shared" si="4"/>
        <v>23370</v>
      </c>
      <c r="F21" s="4">
        <f t="shared" si="4"/>
        <v>23370</v>
      </c>
      <c r="G21" s="4">
        <f t="shared" si="4"/>
        <v>23188</v>
      </c>
      <c r="H21" s="4">
        <f t="shared" si="4"/>
        <v>23180</v>
      </c>
      <c r="I21" s="4">
        <f t="shared" si="4"/>
        <v>23180</v>
      </c>
      <c r="J21" s="4">
        <f t="shared" si="4"/>
        <v>23176</v>
      </c>
      <c r="K21" s="4">
        <f t="shared" si="4"/>
        <v>23176</v>
      </c>
      <c r="L21" s="4">
        <f t="shared" si="4"/>
        <v>23176</v>
      </c>
      <c r="M21" s="4">
        <f t="shared" si="4"/>
        <v>23074</v>
      </c>
      <c r="N21" s="4">
        <f t="shared" si="4"/>
        <v>23376</v>
      </c>
      <c r="O21" s="4">
        <f t="shared" si="4"/>
        <v>23376</v>
      </c>
    </row>
    <row r="22" spans="1: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>
      <c r="A23" s="3" t="s">
        <v>66</v>
      </c>
      <c r="B23" s="3"/>
      <c r="C23" s="3">
        <f t="shared" ref="C23:O23" si="5">C4+C14</f>
        <v>72454946</v>
      </c>
      <c r="D23" s="3">
        <f t="shared" si="5"/>
        <v>72454946</v>
      </c>
      <c r="E23" s="3">
        <f t="shared" si="5"/>
        <v>72454946</v>
      </c>
      <c r="F23" s="3">
        <f t="shared" si="5"/>
        <v>72454946</v>
      </c>
      <c r="G23" s="3">
        <f t="shared" si="5"/>
        <v>72529268</v>
      </c>
      <c r="H23" s="3">
        <f t="shared" si="5"/>
        <v>72521725</v>
      </c>
      <c r="I23" s="3">
        <f t="shared" si="5"/>
        <v>72521725</v>
      </c>
      <c r="J23" s="3">
        <f t="shared" si="5"/>
        <v>72531328</v>
      </c>
      <c r="K23" s="3">
        <f t="shared" si="5"/>
        <v>72531328</v>
      </c>
      <c r="L23" s="3">
        <f t="shared" si="5"/>
        <v>72531328</v>
      </c>
      <c r="M23" s="3">
        <f t="shared" si="5"/>
        <v>72552169</v>
      </c>
      <c r="N23" s="3">
        <f t="shared" si="5"/>
        <v>72631342</v>
      </c>
      <c r="O23" s="3">
        <f t="shared" si="5"/>
        <v>72631342</v>
      </c>
    </row>
    <row r="24" spans="1:15">
      <c r="A24" s="3" t="s">
        <v>67</v>
      </c>
      <c r="B24" s="3"/>
      <c r="C24" s="3">
        <f>C6+C16</f>
        <v>262276.98</v>
      </c>
      <c r="D24" s="3">
        <f t="shared" ref="D24:O24" si="6">D6+D16</f>
        <v>262276.98</v>
      </c>
      <c r="E24" s="3">
        <f t="shared" si="6"/>
        <v>262276.98</v>
      </c>
      <c r="F24" s="3">
        <f t="shared" si="6"/>
        <v>262276.98</v>
      </c>
      <c r="G24" s="3">
        <f t="shared" si="6"/>
        <v>253387.15016499959</v>
      </c>
      <c r="H24" s="3">
        <f t="shared" si="6"/>
        <v>253112.11</v>
      </c>
      <c r="I24" s="3">
        <f t="shared" si="6"/>
        <v>253112.11</v>
      </c>
      <c r="J24" s="3">
        <f t="shared" si="6"/>
        <v>253320.93519999998</v>
      </c>
      <c r="K24" s="3">
        <f t="shared" si="6"/>
        <v>253320.93519999998</v>
      </c>
      <c r="L24" s="3">
        <f t="shared" si="6"/>
        <v>253320.93519999998</v>
      </c>
      <c r="M24" s="3">
        <f t="shared" si="6"/>
        <v>252509.12359999999</v>
      </c>
      <c r="N24" s="3">
        <f t="shared" si="6"/>
        <v>255085.0313</v>
      </c>
      <c r="O24" s="3">
        <f t="shared" si="6"/>
        <v>255085.0313</v>
      </c>
    </row>
  </sheetData>
  <mergeCells count="8">
    <mergeCell ref="A16:B16"/>
    <mergeCell ref="A17:A21"/>
    <mergeCell ref="A1:O1"/>
    <mergeCell ref="A2:O2"/>
    <mergeCell ref="A4:B4"/>
    <mergeCell ref="A6:B6"/>
    <mergeCell ref="A7:A12"/>
    <mergeCell ref="A14:B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0FD5-090A-4BBF-90E2-6839B86F1D2E}">
  <dimension ref="A1:P21"/>
  <sheetViews>
    <sheetView topLeftCell="F1" zoomScale="75" zoomScaleNormal="75" workbookViewId="0">
      <selection activeCell="N14" sqref="N14"/>
    </sheetView>
  </sheetViews>
  <sheetFormatPr defaultColWidth="9.140625" defaultRowHeight="14.25"/>
  <cols>
    <col min="1" max="1" width="35" style="2" bestFit="1" customWidth="1"/>
    <col min="2" max="2" width="23.85546875" style="2" bestFit="1" customWidth="1"/>
    <col min="3" max="16384" width="9.140625" style="2"/>
  </cols>
  <sheetData>
    <row r="1" spans="1:16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s="1" customFormat="1" ht="15.75">
      <c r="A2" s="190" t="s">
        <v>68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6" ht="15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4" t="str">
        <f t="shared" si="0"/>
        <v>2022-23</v>
      </c>
      <c r="O3" s="4" t="str">
        <f t="shared" si="0"/>
        <v>2023-24</v>
      </c>
    </row>
    <row r="4" spans="1:16" s="121" customFormat="1" ht="15">
      <c r="A4" s="191" t="s">
        <v>69</v>
      </c>
      <c r="B4" s="191"/>
      <c r="C4" s="122">
        <v>5647373</v>
      </c>
      <c r="D4" s="122">
        <v>5725055</v>
      </c>
      <c r="E4" s="122">
        <v>5725055</v>
      </c>
      <c r="F4" s="122">
        <v>5991528</v>
      </c>
      <c r="G4" s="122">
        <v>5991528</v>
      </c>
      <c r="H4" s="122">
        <v>6013998</v>
      </c>
      <c r="I4" s="122">
        <v>6042335</v>
      </c>
      <c r="J4" s="122">
        <v>6051925</v>
      </c>
      <c r="K4" s="122">
        <v>6051925</v>
      </c>
      <c r="L4" s="122">
        <v>6051925</v>
      </c>
      <c r="M4" s="122">
        <v>6100004</v>
      </c>
      <c r="N4" s="122">
        <v>6100004</v>
      </c>
      <c r="O4" s="122">
        <v>6100004</v>
      </c>
    </row>
    <row r="5" spans="1:16" s="105" customFormat="1" ht="15">
      <c r="A5" s="103"/>
      <c r="B5" s="103"/>
      <c r="C5" s="104"/>
      <c r="D5" s="104">
        <f>D4-C4</f>
        <v>77682</v>
      </c>
      <c r="E5" s="104">
        <f t="shared" ref="E5:O5" si="1">E4-D4</f>
        <v>0</v>
      </c>
      <c r="F5" s="104">
        <f t="shared" si="1"/>
        <v>266473</v>
      </c>
      <c r="G5" s="104">
        <f t="shared" si="1"/>
        <v>0</v>
      </c>
      <c r="H5" s="104">
        <f t="shared" si="1"/>
        <v>22470</v>
      </c>
      <c r="I5" s="104">
        <f t="shared" si="1"/>
        <v>28337</v>
      </c>
      <c r="J5" s="104">
        <f t="shared" si="1"/>
        <v>9590</v>
      </c>
      <c r="K5" s="104">
        <f t="shared" si="1"/>
        <v>0</v>
      </c>
      <c r="L5" s="104">
        <f t="shared" si="1"/>
        <v>0</v>
      </c>
      <c r="M5" s="104">
        <f t="shared" si="1"/>
        <v>48079</v>
      </c>
      <c r="N5" s="104">
        <f t="shared" si="1"/>
        <v>0</v>
      </c>
      <c r="O5" s="104">
        <f t="shared" si="1"/>
        <v>0</v>
      </c>
      <c r="P5" s="105">
        <f>SUM(D5:O5)</f>
        <v>452631</v>
      </c>
    </row>
    <row r="6" spans="1:16" ht="15">
      <c r="A6" s="188" t="s">
        <v>70</v>
      </c>
      <c r="B6" s="188"/>
      <c r="C6" s="6">
        <v>2560.58</v>
      </c>
      <c r="D6" s="6">
        <v>2682.28</v>
      </c>
      <c r="E6" s="6">
        <v>2698.0189999999998</v>
      </c>
      <c r="F6" s="6">
        <v>3099.8890000000001</v>
      </c>
      <c r="G6" s="6">
        <v>3099.8890000000001</v>
      </c>
      <c r="H6" s="6">
        <v>3118.1590000000001</v>
      </c>
      <c r="I6" s="6">
        <v>3165.0639999999999</v>
      </c>
      <c r="J6" s="6">
        <v>3178.924</v>
      </c>
      <c r="K6" s="6">
        <v>3178.924</v>
      </c>
      <c r="L6" s="6">
        <v>3183.9940000000001</v>
      </c>
      <c r="M6" s="6">
        <v>3217.4639999999999</v>
      </c>
      <c r="N6" s="6">
        <v>3217.4639999999999</v>
      </c>
      <c r="O6" s="6">
        <v>3217.4639999999999</v>
      </c>
    </row>
    <row r="7" spans="1:16" ht="15">
      <c r="A7" s="188" t="s">
        <v>30</v>
      </c>
      <c r="B7" s="3" t="s">
        <v>13</v>
      </c>
      <c r="C7" s="6">
        <v>3</v>
      </c>
      <c r="D7" s="6">
        <v>3</v>
      </c>
      <c r="E7" s="6">
        <v>3</v>
      </c>
      <c r="F7" s="6">
        <v>5</v>
      </c>
      <c r="G7" s="6">
        <v>5</v>
      </c>
      <c r="H7" s="6">
        <v>5</v>
      </c>
      <c r="I7" s="6">
        <v>5</v>
      </c>
      <c r="J7" s="6">
        <v>5</v>
      </c>
      <c r="K7" s="6">
        <v>5</v>
      </c>
      <c r="L7" s="6">
        <v>5</v>
      </c>
      <c r="M7" s="6">
        <v>5</v>
      </c>
      <c r="N7" s="6">
        <v>5</v>
      </c>
      <c r="O7" s="6">
        <v>5</v>
      </c>
    </row>
    <row r="8" spans="1:16" ht="15">
      <c r="A8" s="188"/>
      <c r="B8" s="3" t="s">
        <v>14</v>
      </c>
      <c r="C8" s="6">
        <v>37</v>
      </c>
      <c r="D8" s="6">
        <v>37</v>
      </c>
      <c r="E8" s="6">
        <v>47</v>
      </c>
      <c r="F8" s="6">
        <v>45</v>
      </c>
      <c r="G8" s="6">
        <v>45</v>
      </c>
      <c r="H8" s="6">
        <v>45</v>
      </c>
      <c r="I8" s="6">
        <v>47</v>
      </c>
      <c r="J8" s="6">
        <v>48</v>
      </c>
      <c r="K8" s="6">
        <v>48</v>
      </c>
      <c r="L8" s="6">
        <v>48</v>
      </c>
      <c r="M8" s="6">
        <v>48</v>
      </c>
      <c r="N8" s="6">
        <v>48</v>
      </c>
      <c r="O8" s="6">
        <v>48</v>
      </c>
    </row>
    <row r="9" spans="1:16" ht="15">
      <c r="A9" s="188"/>
      <c r="B9" s="3" t="s">
        <v>15</v>
      </c>
      <c r="C9" s="6">
        <v>63</v>
      </c>
      <c r="D9" s="6">
        <v>67</v>
      </c>
      <c r="E9" s="6">
        <v>57</v>
      </c>
      <c r="F9" s="6">
        <v>61</v>
      </c>
      <c r="G9" s="6">
        <v>61</v>
      </c>
      <c r="H9" s="6">
        <v>62</v>
      </c>
      <c r="I9" s="6">
        <v>62</v>
      </c>
      <c r="J9" s="6">
        <v>61</v>
      </c>
      <c r="K9" s="6">
        <v>61</v>
      </c>
      <c r="L9" s="6">
        <v>61</v>
      </c>
      <c r="M9" s="6">
        <v>62</v>
      </c>
      <c r="N9" s="6">
        <v>62</v>
      </c>
      <c r="O9" s="6">
        <v>62</v>
      </c>
    </row>
    <row r="10" spans="1:16">
      <c r="A10" s="188"/>
      <c r="B10" s="3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>
      <c r="A11" s="188"/>
      <c r="B11" s="3" t="s">
        <v>17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6" ht="20.25" customHeight="1">
      <c r="A12" s="188"/>
      <c r="B12" s="3" t="s">
        <v>18</v>
      </c>
      <c r="C12" s="6">
        <v>103</v>
      </c>
      <c r="D12" s="6">
        <v>107</v>
      </c>
      <c r="E12" s="6">
        <v>107</v>
      </c>
      <c r="F12" s="6">
        <v>111</v>
      </c>
      <c r="G12" s="6">
        <v>111</v>
      </c>
      <c r="H12" s="6">
        <v>112</v>
      </c>
      <c r="I12" s="6">
        <v>114</v>
      </c>
      <c r="J12" s="6">
        <v>114</v>
      </c>
      <c r="K12" s="6">
        <v>114</v>
      </c>
      <c r="L12" s="6">
        <v>114</v>
      </c>
      <c r="M12" s="6">
        <v>115</v>
      </c>
      <c r="N12" s="6">
        <v>115</v>
      </c>
      <c r="O12" s="6">
        <v>115</v>
      </c>
    </row>
    <row r="13" spans="1:16">
      <c r="A13" s="1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6" s="121" customFormat="1" ht="15">
      <c r="A14" s="191" t="s">
        <v>71</v>
      </c>
      <c r="B14" s="191"/>
      <c r="C14" s="122">
        <v>35784840</v>
      </c>
      <c r="D14" s="122">
        <v>35784840</v>
      </c>
      <c r="E14" s="122">
        <v>35784840</v>
      </c>
      <c r="F14" s="122">
        <v>35784840</v>
      </c>
      <c r="G14" s="122">
        <v>35314896</v>
      </c>
      <c r="H14" s="122">
        <v>35314896</v>
      </c>
      <c r="I14" s="122">
        <v>35678143</v>
      </c>
      <c r="J14" s="122">
        <v>35656605</v>
      </c>
      <c r="K14" s="122">
        <v>35656605</v>
      </c>
      <c r="L14" s="122">
        <v>35656605</v>
      </c>
      <c r="M14" s="122">
        <v>35656605</v>
      </c>
      <c r="N14" s="122">
        <v>35631644</v>
      </c>
      <c r="O14" s="122">
        <v>35631644</v>
      </c>
    </row>
    <row r="15" spans="1:16" s="105" customFormat="1" ht="15">
      <c r="A15" s="103"/>
      <c r="B15" s="103"/>
      <c r="C15" s="104"/>
      <c r="D15" s="104">
        <f>D14-C14</f>
        <v>0</v>
      </c>
      <c r="E15" s="104">
        <f t="shared" ref="E15:O15" si="2">E14-D14</f>
        <v>0</v>
      </c>
      <c r="F15" s="104">
        <f t="shared" si="2"/>
        <v>0</v>
      </c>
      <c r="G15" s="104">
        <f t="shared" si="2"/>
        <v>-469944</v>
      </c>
      <c r="H15" s="104">
        <f t="shared" si="2"/>
        <v>0</v>
      </c>
      <c r="I15" s="104">
        <f t="shared" si="2"/>
        <v>363247</v>
      </c>
      <c r="J15" s="104">
        <f t="shared" si="2"/>
        <v>-21538</v>
      </c>
      <c r="K15" s="104">
        <f t="shared" si="2"/>
        <v>0</v>
      </c>
      <c r="L15" s="104">
        <f t="shared" si="2"/>
        <v>0</v>
      </c>
      <c r="M15" s="104">
        <f t="shared" si="2"/>
        <v>0</v>
      </c>
      <c r="N15" s="104">
        <f t="shared" si="2"/>
        <v>-24961</v>
      </c>
      <c r="O15" s="104">
        <f t="shared" si="2"/>
        <v>0</v>
      </c>
      <c r="P15" s="105">
        <f>SUM(D15:O15)</f>
        <v>-153196</v>
      </c>
    </row>
    <row r="16" spans="1:16" ht="15">
      <c r="A16" s="188" t="s">
        <v>72</v>
      </c>
      <c r="B16" s="188"/>
      <c r="C16" s="6">
        <v>111512</v>
      </c>
      <c r="D16" s="6">
        <v>111512</v>
      </c>
      <c r="E16" s="6">
        <v>111512</v>
      </c>
      <c r="F16" s="6">
        <v>111512</v>
      </c>
      <c r="G16" s="6">
        <v>111353</v>
      </c>
      <c r="H16" s="6">
        <v>111353</v>
      </c>
      <c r="I16" s="6">
        <v>111353</v>
      </c>
      <c r="J16" s="6">
        <v>111330</v>
      </c>
      <c r="K16" s="6">
        <v>111330</v>
      </c>
      <c r="L16" s="6">
        <v>111330</v>
      </c>
      <c r="M16" s="6">
        <v>111330</v>
      </c>
      <c r="N16" s="6">
        <v>111290</v>
      </c>
      <c r="O16" s="6">
        <v>111290</v>
      </c>
    </row>
    <row r="17" spans="1:15" ht="15">
      <c r="A17" s="188" t="s">
        <v>33</v>
      </c>
      <c r="B17" s="3" t="s">
        <v>19</v>
      </c>
      <c r="C17" s="6">
        <v>30</v>
      </c>
      <c r="D17" s="6">
        <v>30</v>
      </c>
      <c r="E17" s="6">
        <v>30</v>
      </c>
      <c r="F17" s="6">
        <v>30</v>
      </c>
      <c r="G17" s="6">
        <v>30</v>
      </c>
      <c r="H17" s="6">
        <v>30</v>
      </c>
      <c r="I17" s="6">
        <v>30</v>
      </c>
      <c r="J17" s="6">
        <v>30</v>
      </c>
      <c r="K17" s="6">
        <v>30</v>
      </c>
      <c r="L17" s="6">
        <v>30</v>
      </c>
      <c r="M17" s="6">
        <v>30</v>
      </c>
      <c r="N17" s="6">
        <v>30</v>
      </c>
      <c r="O17" s="6">
        <v>30</v>
      </c>
    </row>
    <row r="18" spans="1:15" ht="15">
      <c r="A18" s="188"/>
      <c r="B18" s="3" t="s">
        <v>20</v>
      </c>
      <c r="C18" s="6">
        <v>314</v>
      </c>
      <c r="D18" s="6">
        <v>314</v>
      </c>
      <c r="E18" s="6">
        <v>314</v>
      </c>
      <c r="F18" s="6">
        <v>314</v>
      </c>
      <c r="G18" s="6">
        <v>314</v>
      </c>
      <c r="H18" s="6">
        <v>314</v>
      </c>
      <c r="I18" s="6">
        <v>314</v>
      </c>
      <c r="J18" s="6">
        <v>314</v>
      </c>
      <c r="K18" s="6">
        <v>314</v>
      </c>
      <c r="L18" s="6">
        <v>314</v>
      </c>
      <c r="M18" s="6">
        <v>314</v>
      </c>
      <c r="N18" s="6">
        <v>314</v>
      </c>
      <c r="O18" s="6">
        <v>314</v>
      </c>
    </row>
    <row r="19" spans="1:15" ht="15">
      <c r="A19" s="188"/>
      <c r="B19" s="3" t="s">
        <v>21</v>
      </c>
      <c r="C19" s="6">
        <v>6227</v>
      </c>
      <c r="D19" s="6">
        <v>6227</v>
      </c>
      <c r="E19" s="6">
        <v>6227</v>
      </c>
      <c r="F19" s="6">
        <v>6227</v>
      </c>
      <c r="G19" s="6">
        <v>6211</v>
      </c>
      <c r="H19" s="6">
        <v>6211</v>
      </c>
      <c r="I19" s="6">
        <v>6801</v>
      </c>
      <c r="J19" s="6">
        <v>6798</v>
      </c>
      <c r="K19" s="6">
        <v>6798</v>
      </c>
      <c r="L19" s="6">
        <v>6798</v>
      </c>
      <c r="M19" s="6">
        <v>6798</v>
      </c>
      <c r="N19" s="6">
        <v>6794</v>
      </c>
      <c r="O19" s="6">
        <v>6794</v>
      </c>
    </row>
    <row r="20" spans="1:15">
      <c r="A20" s="188"/>
      <c r="B20" s="3" t="s"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">
      <c r="A21" s="188"/>
      <c r="B21" s="6" t="s">
        <v>18</v>
      </c>
      <c r="C21" s="6">
        <f>SUM(C17:C19)</f>
        <v>6571</v>
      </c>
      <c r="D21" s="6">
        <f t="shared" ref="D21:O21" si="3">SUM(D17:D19)</f>
        <v>6571</v>
      </c>
      <c r="E21" s="6">
        <f t="shared" si="3"/>
        <v>6571</v>
      </c>
      <c r="F21" s="6">
        <f t="shared" si="3"/>
        <v>6571</v>
      </c>
      <c r="G21" s="6">
        <f t="shared" si="3"/>
        <v>6555</v>
      </c>
      <c r="H21" s="6">
        <f t="shared" si="3"/>
        <v>6555</v>
      </c>
      <c r="I21" s="6">
        <f t="shared" si="3"/>
        <v>7145</v>
      </c>
      <c r="J21" s="6">
        <f t="shared" si="3"/>
        <v>7142</v>
      </c>
      <c r="K21" s="6">
        <f t="shared" si="3"/>
        <v>7142</v>
      </c>
      <c r="L21" s="6">
        <f t="shared" si="3"/>
        <v>7142</v>
      </c>
      <c r="M21" s="6">
        <f t="shared" si="3"/>
        <v>7142</v>
      </c>
      <c r="N21" s="6">
        <f t="shared" si="3"/>
        <v>7138</v>
      </c>
      <c r="O21" s="6">
        <f t="shared" si="3"/>
        <v>7138</v>
      </c>
    </row>
  </sheetData>
  <mergeCells count="8">
    <mergeCell ref="A16:B16"/>
    <mergeCell ref="A17:A21"/>
    <mergeCell ref="A1:O1"/>
    <mergeCell ref="A2:O2"/>
    <mergeCell ref="A4:B4"/>
    <mergeCell ref="A6:B6"/>
    <mergeCell ref="A7:A12"/>
    <mergeCell ref="A14:B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7838-51B8-4577-9CA9-31546FC52D05}">
  <dimension ref="A1:V22"/>
  <sheetViews>
    <sheetView topLeftCell="F1" zoomScale="72" zoomScaleNormal="72" workbookViewId="0">
      <selection activeCell="O14" sqref="O14"/>
    </sheetView>
  </sheetViews>
  <sheetFormatPr defaultRowHeight="15"/>
  <cols>
    <col min="1" max="1" width="16.5703125" customWidth="1"/>
    <col min="2" max="2" width="32.85546875" customWidth="1"/>
    <col min="3" max="3" width="10.85546875" customWidth="1"/>
    <col min="5" max="5" width="3.140625" customWidth="1"/>
  </cols>
  <sheetData>
    <row r="1" spans="1:22">
      <c r="A1" s="62"/>
      <c r="B1" s="62"/>
      <c r="C1" s="239" t="s">
        <v>26</v>
      </c>
      <c r="D1" s="239"/>
      <c r="E1" s="239"/>
      <c r="F1" s="239"/>
      <c r="G1" s="239"/>
      <c r="H1" s="239"/>
      <c r="I1" s="239"/>
      <c r="J1" s="239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>
      <c r="A2" s="62"/>
      <c r="B2" s="62"/>
      <c r="C2" s="239" t="s">
        <v>73</v>
      </c>
      <c r="D2" s="239"/>
      <c r="E2" s="239"/>
      <c r="F2" s="239"/>
      <c r="G2" s="239"/>
      <c r="H2" s="239"/>
      <c r="I2" s="239"/>
      <c r="J2" s="239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>
      <c r="A3" s="62"/>
      <c r="B3" s="62"/>
      <c r="C3" s="62"/>
      <c r="D3" s="240"/>
      <c r="E3" s="240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>
      <c r="A4" s="63"/>
      <c r="B4" s="63"/>
      <c r="C4" s="64" t="s">
        <v>0</v>
      </c>
      <c r="D4" s="241" t="s">
        <v>1</v>
      </c>
      <c r="E4" s="242"/>
      <c r="F4" s="64" t="s">
        <v>2</v>
      </c>
      <c r="G4" s="64" t="s">
        <v>74</v>
      </c>
      <c r="H4" s="64" t="s">
        <v>4</v>
      </c>
      <c r="I4" s="64" t="s">
        <v>5</v>
      </c>
      <c r="J4" s="64" t="s">
        <v>6</v>
      </c>
      <c r="K4" s="64">
        <v>201819</v>
      </c>
      <c r="L4" s="64" t="s">
        <v>8</v>
      </c>
      <c r="M4" s="64" t="s">
        <v>9</v>
      </c>
      <c r="N4" s="64" t="s">
        <v>10</v>
      </c>
      <c r="O4" s="64" t="s">
        <v>11</v>
      </c>
      <c r="P4" s="64" t="s">
        <v>12</v>
      </c>
      <c r="Q4" s="62"/>
      <c r="R4" s="62"/>
      <c r="S4" s="62"/>
      <c r="T4" s="62"/>
      <c r="U4" s="62"/>
      <c r="V4" s="62"/>
    </row>
    <row r="5" spans="1:22" s="123" customFormat="1">
      <c r="A5" s="174" t="s">
        <v>75</v>
      </c>
      <c r="B5" s="174"/>
      <c r="C5" s="123">
        <v>120537</v>
      </c>
      <c r="D5" s="243">
        <v>126995</v>
      </c>
      <c r="E5" s="244"/>
      <c r="F5" s="174">
        <v>134317</v>
      </c>
      <c r="G5" s="174">
        <v>142343</v>
      </c>
      <c r="H5" s="174">
        <v>151263</v>
      </c>
      <c r="I5" s="174">
        <v>160992</v>
      </c>
      <c r="J5" s="174">
        <v>171756</v>
      </c>
      <c r="K5" s="174">
        <v>183725</v>
      </c>
      <c r="L5" s="174">
        <v>197106</v>
      </c>
      <c r="M5" s="174">
        <v>212156</v>
      </c>
      <c r="N5" s="174">
        <v>229205</v>
      </c>
      <c r="O5" s="174">
        <v>249227</v>
      </c>
      <c r="P5" s="174">
        <v>274056</v>
      </c>
      <c r="Q5" s="175"/>
      <c r="R5" s="175"/>
      <c r="S5" s="175"/>
      <c r="T5" s="175"/>
      <c r="U5" s="175"/>
      <c r="V5" s="175"/>
    </row>
    <row r="6" spans="1:22">
      <c r="A6" s="63" t="s">
        <v>76</v>
      </c>
      <c r="B6" s="63"/>
      <c r="C6" s="63">
        <v>26</v>
      </c>
      <c r="D6" s="237">
        <v>30</v>
      </c>
      <c r="E6" s="238"/>
      <c r="F6" s="63">
        <v>30</v>
      </c>
      <c r="G6" s="63">
        <v>30</v>
      </c>
      <c r="H6" s="63">
        <v>34</v>
      </c>
      <c r="I6" s="63">
        <v>34</v>
      </c>
      <c r="J6" s="63">
        <v>34</v>
      </c>
      <c r="K6" s="63">
        <v>34</v>
      </c>
      <c r="L6" s="63">
        <v>44</v>
      </c>
      <c r="M6" s="63">
        <v>48</v>
      </c>
      <c r="N6" s="63">
        <v>48</v>
      </c>
      <c r="O6" s="63">
        <v>48</v>
      </c>
      <c r="P6" s="63">
        <v>48</v>
      </c>
      <c r="Q6" s="62"/>
      <c r="R6" s="62"/>
      <c r="S6" s="62"/>
      <c r="T6" s="62"/>
      <c r="U6" s="62"/>
      <c r="V6" s="62"/>
    </row>
    <row r="7" spans="1:22">
      <c r="A7" s="245" t="s">
        <v>30</v>
      </c>
      <c r="B7" s="63" t="s">
        <v>77</v>
      </c>
      <c r="C7" s="63">
        <v>0</v>
      </c>
      <c r="D7" s="248">
        <v>0</v>
      </c>
      <c r="E7" s="249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1</v>
      </c>
      <c r="N7" s="63">
        <v>1</v>
      </c>
      <c r="O7" s="63">
        <v>1</v>
      </c>
      <c r="P7" s="63">
        <v>1</v>
      </c>
      <c r="Q7" s="62"/>
      <c r="R7" s="62"/>
      <c r="S7" s="62"/>
      <c r="T7" s="62"/>
      <c r="U7" s="62"/>
      <c r="V7" s="62"/>
    </row>
    <row r="8" spans="1:22">
      <c r="A8" s="246"/>
      <c r="B8" s="63" t="s">
        <v>78</v>
      </c>
      <c r="C8" s="63">
        <v>0</v>
      </c>
      <c r="D8" s="237">
        <v>0</v>
      </c>
      <c r="E8" s="238"/>
      <c r="F8" s="63">
        <v>2</v>
      </c>
      <c r="G8" s="63">
        <v>2</v>
      </c>
      <c r="H8" s="63">
        <v>2</v>
      </c>
      <c r="I8" s="63">
        <v>2</v>
      </c>
      <c r="J8" s="63">
        <v>2</v>
      </c>
      <c r="K8" s="63">
        <v>2</v>
      </c>
      <c r="L8" s="63">
        <v>2</v>
      </c>
      <c r="M8" s="63">
        <v>1</v>
      </c>
      <c r="N8" s="63">
        <v>1</v>
      </c>
      <c r="O8" s="63">
        <v>1</v>
      </c>
      <c r="P8" s="63">
        <v>1</v>
      </c>
      <c r="Q8" s="62"/>
      <c r="R8" s="62"/>
      <c r="S8" s="62"/>
      <c r="T8" s="62"/>
      <c r="U8" s="62"/>
      <c r="V8" s="62"/>
    </row>
    <row r="9" spans="1:22">
      <c r="A9" s="246"/>
      <c r="B9" s="63" t="s">
        <v>15</v>
      </c>
      <c r="C9" s="63"/>
      <c r="D9" s="237"/>
      <c r="E9" s="238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2"/>
      <c r="R9" s="62"/>
      <c r="S9" s="62"/>
      <c r="T9" s="62"/>
      <c r="U9" s="62"/>
      <c r="V9" s="62"/>
    </row>
    <row r="10" spans="1:22">
      <c r="A10" s="246"/>
      <c r="B10" s="63" t="s">
        <v>16</v>
      </c>
      <c r="C10" s="63"/>
      <c r="D10" s="237"/>
      <c r="E10" s="238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2"/>
      <c r="R10" s="62"/>
      <c r="S10" s="62"/>
      <c r="T10" s="62"/>
      <c r="U10" s="62"/>
      <c r="V10" s="62"/>
    </row>
    <row r="11" spans="1:22">
      <c r="A11" s="247"/>
      <c r="B11" s="63" t="s">
        <v>79</v>
      </c>
      <c r="C11" s="63" t="s">
        <v>23</v>
      </c>
      <c r="D11" s="237" t="s">
        <v>23</v>
      </c>
      <c r="E11" s="238"/>
      <c r="F11" s="63" t="s">
        <v>23</v>
      </c>
      <c r="G11" s="63" t="s">
        <v>23</v>
      </c>
      <c r="H11" s="63" t="s">
        <v>23</v>
      </c>
      <c r="I11" s="63" t="s">
        <v>23</v>
      </c>
      <c r="J11" s="63" t="s">
        <v>23</v>
      </c>
      <c r="K11" s="63" t="s">
        <v>23</v>
      </c>
      <c r="L11" s="63" t="s">
        <v>23</v>
      </c>
      <c r="M11" s="63" t="s">
        <v>23</v>
      </c>
      <c r="N11" s="63" t="s">
        <v>23</v>
      </c>
      <c r="O11" s="63" t="s">
        <v>23</v>
      </c>
      <c r="P11" s="63" t="s">
        <v>23</v>
      </c>
      <c r="Q11" s="62"/>
      <c r="R11" s="62"/>
      <c r="S11" s="62"/>
      <c r="T11" s="62"/>
      <c r="U11" s="62"/>
      <c r="V11" s="62"/>
    </row>
    <row r="12" spans="1:22">
      <c r="A12" s="63"/>
      <c r="B12" s="64" t="s">
        <v>18</v>
      </c>
      <c r="C12" s="64">
        <f>SUM(C7:C8)</f>
        <v>0</v>
      </c>
      <c r="D12" s="241">
        <f>SUM(D7:E8)</f>
        <v>0</v>
      </c>
      <c r="E12" s="242"/>
      <c r="F12" s="64">
        <v>2</v>
      </c>
      <c r="G12" s="64">
        <v>2</v>
      </c>
      <c r="H12" s="64">
        <v>2</v>
      </c>
      <c r="I12" s="64">
        <v>2</v>
      </c>
      <c r="J12" s="64">
        <v>2</v>
      </c>
      <c r="K12" s="64">
        <v>2</v>
      </c>
      <c r="L12" s="64">
        <v>2</v>
      </c>
      <c r="M12" s="64">
        <v>2</v>
      </c>
      <c r="N12" s="64">
        <v>2</v>
      </c>
      <c r="O12" s="64">
        <v>2</v>
      </c>
      <c r="P12" s="64">
        <v>2</v>
      </c>
      <c r="Q12" s="62"/>
      <c r="R12" s="62"/>
      <c r="S12" s="62"/>
      <c r="T12" s="62"/>
      <c r="U12" s="62"/>
      <c r="V12" s="62"/>
    </row>
    <row r="13" spans="1:22">
      <c r="A13" s="63"/>
      <c r="B13" s="63"/>
      <c r="C13" s="63"/>
      <c r="D13" s="237"/>
      <c r="E13" s="238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2"/>
      <c r="R13" s="62"/>
      <c r="S13" s="62"/>
      <c r="T13" s="62"/>
      <c r="U13" s="62"/>
      <c r="V13" s="62"/>
    </row>
    <row r="14" spans="1:22" s="123" customFormat="1">
      <c r="A14" s="174" t="s">
        <v>80</v>
      </c>
      <c r="B14" s="174"/>
      <c r="C14" s="174">
        <v>1007721</v>
      </c>
      <c r="D14" s="243">
        <v>1037159</v>
      </c>
      <c r="E14" s="244"/>
      <c r="F14" s="174">
        <v>1067834</v>
      </c>
      <c r="G14" s="174" t="s">
        <v>81</v>
      </c>
      <c r="H14" s="174" t="s">
        <v>82</v>
      </c>
      <c r="I14" s="174" t="s">
        <v>83</v>
      </c>
      <c r="J14" s="174">
        <v>1204158</v>
      </c>
      <c r="K14" s="174">
        <v>1243822</v>
      </c>
      <c r="L14" s="174" t="s">
        <v>84</v>
      </c>
      <c r="M14" s="174">
        <v>1319672</v>
      </c>
      <c r="N14" s="174" t="s">
        <v>85</v>
      </c>
      <c r="O14" s="174">
        <v>140943</v>
      </c>
      <c r="P14" s="174" t="s">
        <v>86</v>
      </c>
      <c r="Q14" s="175"/>
      <c r="R14" s="175"/>
      <c r="S14" s="175"/>
      <c r="T14" s="175"/>
      <c r="U14" s="175"/>
      <c r="V14" s="175"/>
    </row>
    <row r="15" spans="1:22">
      <c r="A15" s="63" t="s">
        <v>75</v>
      </c>
      <c r="B15" s="63"/>
      <c r="C15" s="63" t="s">
        <v>24</v>
      </c>
      <c r="D15" s="237" t="s">
        <v>24</v>
      </c>
      <c r="E15" s="238"/>
      <c r="F15" s="63" t="s">
        <v>24</v>
      </c>
      <c r="G15" s="63" t="s">
        <v>24</v>
      </c>
      <c r="H15" s="63" t="s">
        <v>24</v>
      </c>
      <c r="I15" s="63" t="s">
        <v>24</v>
      </c>
      <c r="J15" s="63" t="s">
        <v>24</v>
      </c>
      <c r="K15" s="63" t="s">
        <v>24</v>
      </c>
      <c r="L15" s="63" t="s">
        <v>24</v>
      </c>
      <c r="M15" s="63" t="s">
        <v>24</v>
      </c>
      <c r="N15" s="63" t="s">
        <v>24</v>
      </c>
      <c r="O15" s="63" t="s">
        <v>24</v>
      </c>
      <c r="P15" s="63" t="s">
        <v>24</v>
      </c>
      <c r="Q15" s="62"/>
      <c r="R15" s="62"/>
      <c r="S15" s="62"/>
      <c r="T15" s="62"/>
      <c r="U15" s="62"/>
      <c r="V15" s="62"/>
    </row>
    <row r="16" spans="1:22">
      <c r="A16" s="63" t="s">
        <v>87</v>
      </c>
      <c r="B16" s="63"/>
      <c r="C16" s="65">
        <v>64482</v>
      </c>
      <c r="D16" s="250">
        <v>64482</v>
      </c>
      <c r="E16" s="251"/>
      <c r="F16" s="65">
        <v>64482</v>
      </c>
      <c r="G16" s="65">
        <v>64482</v>
      </c>
      <c r="H16" s="63">
        <v>64.481999999999999</v>
      </c>
      <c r="I16" s="65">
        <v>64482</v>
      </c>
      <c r="J16" s="65">
        <v>64482</v>
      </c>
      <c r="K16" s="65">
        <v>64482</v>
      </c>
      <c r="L16" s="65">
        <v>64482</v>
      </c>
      <c r="M16" s="65">
        <v>64482</v>
      </c>
      <c r="N16" s="63">
        <v>64.481999999999999</v>
      </c>
      <c r="O16" s="63">
        <v>64.481999999999999</v>
      </c>
      <c r="P16" s="65">
        <v>64482</v>
      </c>
      <c r="Q16" s="62"/>
      <c r="R16" s="62"/>
      <c r="S16" s="62"/>
      <c r="T16" s="62"/>
      <c r="U16" s="62"/>
      <c r="V16" s="62"/>
    </row>
    <row r="17" spans="1:22">
      <c r="A17" s="245" t="s">
        <v>33</v>
      </c>
      <c r="B17" s="63" t="s">
        <v>19</v>
      </c>
      <c r="C17" s="63">
        <v>16</v>
      </c>
      <c r="D17" s="237">
        <v>17</v>
      </c>
      <c r="E17" s="238"/>
      <c r="F17" s="63">
        <v>18</v>
      </c>
      <c r="G17" s="63">
        <v>21</v>
      </c>
      <c r="H17" s="63">
        <v>21</v>
      </c>
      <c r="I17" s="63">
        <v>23</v>
      </c>
      <c r="J17" s="63">
        <v>26</v>
      </c>
      <c r="K17" s="63">
        <v>26</v>
      </c>
      <c r="L17" s="63">
        <v>26</v>
      </c>
      <c r="M17" s="63">
        <v>26</v>
      </c>
      <c r="N17" s="63">
        <v>25</v>
      </c>
      <c r="O17" s="63">
        <v>25</v>
      </c>
      <c r="P17" s="63">
        <v>25</v>
      </c>
      <c r="Q17" s="62"/>
      <c r="R17" s="62"/>
      <c r="S17" s="62"/>
      <c r="T17" s="62"/>
      <c r="U17" s="62"/>
      <c r="V17" s="62"/>
    </row>
    <row r="18" spans="1:22">
      <c r="A18" s="246"/>
      <c r="B18" s="63" t="s">
        <v>88</v>
      </c>
      <c r="C18" s="63">
        <v>151</v>
      </c>
      <c r="D18" s="237">
        <v>152</v>
      </c>
      <c r="E18" s="238"/>
      <c r="F18" s="63">
        <v>233</v>
      </c>
      <c r="G18" s="63">
        <v>182</v>
      </c>
      <c r="H18" s="63">
        <v>178</v>
      </c>
      <c r="I18" s="63">
        <v>177</v>
      </c>
      <c r="J18" s="63">
        <v>177</v>
      </c>
      <c r="K18" s="63">
        <v>177</v>
      </c>
      <c r="L18" s="63">
        <v>180</v>
      </c>
      <c r="M18" s="63" t="s">
        <v>24</v>
      </c>
      <c r="N18" s="63" t="s">
        <v>24</v>
      </c>
      <c r="O18" s="63" t="s">
        <v>24</v>
      </c>
      <c r="P18" s="63" t="s">
        <v>24</v>
      </c>
      <c r="Q18" s="62"/>
      <c r="R18" s="62"/>
      <c r="S18" s="62"/>
      <c r="T18" s="62"/>
      <c r="U18" s="62"/>
      <c r="V18" s="62"/>
    </row>
    <row r="19" spans="1:22">
      <c r="A19" s="246"/>
      <c r="B19" s="63" t="s">
        <v>89</v>
      </c>
      <c r="C19" s="63">
        <v>1731</v>
      </c>
      <c r="D19" s="237">
        <v>1731</v>
      </c>
      <c r="E19" s="238"/>
      <c r="F19" s="63">
        <v>2028</v>
      </c>
      <c r="G19" s="63">
        <v>1776</v>
      </c>
      <c r="H19" s="63">
        <v>1785</v>
      </c>
      <c r="I19" s="63">
        <v>1785</v>
      </c>
      <c r="J19" s="63">
        <v>1785</v>
      </c>
      <c r="K19" s="63">
        <v>1785</v>
      </c>
      <c r="L19" s="63">
        <v>2108</v>
      </c>
      <c r="M19" s="63">
        <v>2108</v>
      </c>
      <c r="N19" s="63">
        <v>2108</v>
      </c>
      <c r="O19" s="63">
        <v>2108</v>
      </c>
      <c r="P19" s="63">
        <v>2108</v>
      </c>
      <c r="Q19" s="62"/>
      <c r="R19" s="62"/>
      <c r="S19" s="62"/>
      <c r="T19" s="62"/>
      <c r="U19" s="62"/>
      <c r="V19" s="62"/>
    </row>
    <row r="20" spans="1:22">
      <c r="A20" s="247"/>
      <c r="B20" s="63" t="s">
        <v>79</v>
      </c>
      <c r="C20" s="63" t="s">
        <v>24</v>
      </c>
      <c r="D20" s="237" t="s">
        <v>24</v>
      </c>
      <c r="E20" s="238"/>
      <c r="F20" s="63" t="s">
        <v>24</v>
      </c>
      <c r="G20" s="63" t="s">
        <v>24</v>
      </c>
      <c r="H20" s="63" t="s">
        <v>24</v>
      </c>
      <c r="I20" s="63" t="s">
        <v>24</v>
      </c>
      <c r="J20" s="63" t="s">
        <v>24</v>
      </c>
      <c r="K20" s="63" t="s">
        <v>24</v>
      </c>
      <c r="L20" s="63" t="s">
        <v>24</v>
      </c>
      <c r="M20" s="63" t="s">
        <v>24</v>
      </c>
      <c r="N20" s="63" t="s">
        <v>24</v>
      </c>
      <c r="O20" s="63" t="s">
        <v>24</v>
      </c>
      <c r="P20" s="63" t="s">
        <v>24</v>
      </c>
      <c r="Q20" s="62"/>
      <c r="R20" s="62"/>
      <c r="S20" s="62"/>
      <c r="T20" s="62"/>
      <c r="U20" s="62"/>
      <c r="V20" s="62"/>
    </row>
    <row r="21" spans="1:22">
      <c r="A21" s="63"/>
      <c r="B21" s="64" t="s">
        <v>18</v>
      </c>
      <c r="C21" s="64">
        <v>1898</v>
      </c>
      <c r="D21" s="241">
        <v>1898</v>
      </c>
      <c r="E21" s="242"/>
      <c r="F21" s="64">
        <v>1900</v>
      </c>
      <c r="G21" s="64">
        <v>2279</v>
      </c>
      <c r="H21" s="64">
        <v>1979</v>
      </c>
      <c r="I21" s="64">
        <v>1984</v>
      </c>
      <c r="J21" s="64">
        <v>1985</v>
      </c>
      <c r="K21" s="64">
        <v>1988</v>
      </c>
      <c r="L21" s="64">
        <v>1988</v>
      </c>
      <c r="M21" s="64">
        <v>2314</v>
      </c>
      <c r="N21" s="64">
        <v>2134</v>
      </c>
      <c r="O21" s="64">
        <v>2133</v>
      </c>
      <c r="P21" s="64">
        <v>2133</v>
      </c>
      <c r="Q21" s="62"/>
      <c r="R21" s="62"/>
      <c r="S21" s="62"/>
      <c r="T21" s="62"/>
      <c r="U21" s="62"/>
      <c r="V21" s="62"/>
    </row>
    <row r="22" spans="1:2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</row>
  </sheetData>
  <mergeCells count="23">
    <mergeCell ref="D21:E21"/>
    <mergeCell ref="D12:E12"/>
    <mergeCell ref="D13:E13"/>
    <mergeCell ref="D14:E14"/>
    <mergeCell ref="D15:E15"/>
    <mergeCell ref="D16:E16"/>
    <mergeCell ref="A17:A20"/>
    <mergeCell ref="D17:E17"/>
    <mergeCell ref="D18:E18"/>
    <mergeCell ref="D19:E19"/>
    <mergeCell ref="D20:E20"/>
    <mergeCell ref="A7:A11"/>
    <mergeCell ref="D7:E7"/>
    <mergeCell ref="D8:E8"/>
    <mergeCell ref="D9:E9"/>
    <mergeCell ref="D10:E10"/>
    <mergeCell ref="D11:E11"/>
    <mergeCell ref="D6:E6"/>
    <mergeCell ref="C1:J1"/>
    <mergeCell ref="C2:J2"/>
    <mergeCell ref="D3:E3"/>
    <mergeCell ref="D4:E4"/>
    <mergeCell ref="D5: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666A-A54C-4022-A70C-761EC57057E0}">
  <dimension ref="A1:O19"/>
  <sheetViews>
    <sheetView zoomScale="82" workbookViewId="0">
      <selection activeCell="B11" sqref="B11"/>
    </sheetView>
  </sheetViews>
  <sheetFormatPr defaultColWidth="9.140625" defaultRowHeight="14.25"/>
  <cols>
    <col min="1" max="1" width="35" style="2" bestFit="1" customWidth="1"/>
    <col min="2" max="2" width="23.85546875" style="2" bestFit="1" customWidth="1"/>
    <col min="3" max="16384" width="9.140625" style="2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s="1" customFormat="1" ht="15.75">
      <c r="A2" s="203" t="s">
        <v>90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5" ht="15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4" t="str">
        <f t="shared" si="0"/>
        <v>2022-23</v>
      </c>
      <c r="O3" s="4" t="str">
        <f t="shared" si="0"/>
        <v>2023-24</v>
      </c>
    </row>
    <row r="4" spans="1:15">
      <c r="A4" s="199" t="s">
        <v>28</v>
      </c>
      <c r="B4" s="20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>
      <c r="A5" s="199" t="s">
        <v>91</v>
      </c>
      <c r="B5" s="20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201" t="s">
        <v>30</v>
      </c>
      <c r="B6" s="3" t="s">
        <v>13</v>
      </c>
      <c r="C6" s="3">
        <f>'[1]ULBs '!C5</f>
        <v>100286</v>
      </c>
      <c r="D6" s="3">
        <f>'[1]ULBs '!D5</f>
        <v>103796</v>
      </c>
      <c r="E6" s="3">
        <f>'[1]ULBs '!E5</f>
        <v>107429</v>
      </c>
      <c r="F6" s="3">
        <f>'[1]ULBs '!F5</f>
        <v>111189</v>
      </c>
      <c r="G6" s="3">
        <f>'[1]ULBs '!G5</f>
        <v>115081</v>
      </c>
      <c r="H6" s="3">
        <f>'[1]ULBs '!H5</f>
        <v>119109</v>
      </c>
      <c r="I6" s="3">
        <f>'[1]ULBs '!I5</f>
        <v>123278</v>
      </c>
      <c r="J6" s="3">
        <f>'[1]ULBs '!J5</f>
        <v>127593</v>
      </c>
      <c r="K6" s="3">
        <f>'[1]ULBs '!K5</f>
        <v>129507</v>
      </c>
      <c r="L6" s="3">
        <f>'[1]ULBs '!L5</f>
        <v>132097</v>
      </c>
      <c r="M6" s="3">
        <f>'[1]ULBs '!M5</f>
        <v>134739</v>
      </c>
      <c r="N6" s="3">
        <f>'[1]ULBs '!N5</f>
        <v>137434</v>
      </c>
      <c r="O6" s="3">
        <f>'[1]ULBs '!O5</f>
        <v>140183</v>
      </c>
    </row>
    <row r="7" spans="1:15">
      <c r="A7" s="201"/>
      <c r="B7" s="3" t="s">
        <v>92</v>
      </c>
      <c r="C7" s="3">
        <f>'[1]ULBs '!C16</f>
        <v>12190</v>
      </c>
      <c r="D7" s="3">
        <f>'[1]ULBs '!D16</f>
        <v>12434</v>
      </c>
      <c r="E7" s="3">
        <f>'[1]ULBs '!E16</f>
        <v>12683</v>
      </c>
      <c r="F7" s="3">
        <f>'[1]ULBs '!F16</f>
        <v>12937</v>
      </c>
      <c r="G7" s="3">
        <f>'[1]ULBs '!G16</f>
        <v>13196</v>
      </c>
      <c r="H7" s="3">
        <f>'[1]ULBs '!H16</f>
        <v>13460</v>
      </c>
      <c r="I7" s="3">
        <f>'[1]ULBs '!I16</f>
        <v>13729</v>
      </c>
      <c r="J7" s="3">
        <f>'[1]ULBs '!J16</f>
        <v>14003</v>
      </c>
      <c r="K7" s="3">
        <f>'[1]ULBs '!K16</f>
        <v>14569</v>
      </c>
      <c r="L7" s="3">
        <f>'[1]ULBs '!L16</f>
        <v>14860</v>
      </c>
      <c r="M7" s="3">
        <f>'[1]ULBs '!M16</f>
        <v>15157</v>
      </c>
      <c r="N7" s="3">
        <f>'[1]ULBs '!N16</f>
        <v>15460</v>
      </c>
      <c r="O7" s="3">
        <f>'[1]ULBs '!O16</f>
        <v>15769</v>
      </c>
    </row>
    <row r="8" spans="1:15">
      <c r="A8" s="201"/>
      <c r="B8" s="3" t="s">
        <v>15</v>
      </c>
      <c r="C8" s="3">
        <f>'[1]ULBs '!C27+'[1]ULBs '!C37+'[1]ULBs '!C47+'[1]ULBs '!C57+'[1]ULBs '!C67</f>
        <v>35219</v>
      </c>
      <c r="D8" s="3">
        <f>'[1]ULBs '!D27+'[1]ULBs '!D37+'[1]ULBs '!D47+'[1]ULBs '!D57+'[1]ULBs '!D67</f>
        <v>35703</v>
      </c>
      <c r="E8" s="3">
        <f>'[1]ULBs '!E27+'[1]ULBs '!E37+'[1]ULBs '!E47+'[1]ULBs '!E57+'[1]ULBs '!E67</f>
        <v>36394</v>
      </c>
      <c r="F8" s="3">
        <f>'[1]ULBs '!F27+'[1]ULBs '!F37+'[1]ULBs '!F47+'[1]ULBs '!F57+'[1]ULBs '!F67</f>
        <v>36689</v>
      </c>
      <c r="G8" s="3">
        <f>'[1]ULBs '!G27+'[1]ULBs '!G37+'[1]ULBs '!G47+'[1]ULBs '!G57+'[1]ULBs '!G67</f>
        <v>38630</v>
      </c>
      <c r="H8" s="3">
        <f>'[1]ULBs '!H27+'[1]ULBs '!H37+'[1]ULBs '!H47+'[1]ULBs '!H57+'[1]ULBs '!H67</f>
        <v>39154</v>
      </c>
      <c r="I8" s="3">
        <f>'[1]ULBs '!I27+'[1]ULBs '!I37+'[1]ULBs '!I47+'[1]ULBs '!I57+'[1]ULBs '!I67</f>
        <v>39563</v>
      </c>
      <c r="J8" s="3">
        <f>'[1]ULBs '!J27+'[1]ULBs '!J37+'[1]ULBs '!J47+'[1]ULBs '!J57+'[1]ULBs '!J67</f>
        <v>39982</v>
      </c>
      <c r="K8" s="3">
        <f>'[1]ULBs '!K27+'[1]ULBs '!K37+'[1]ULBs '!K47+'[1]ULBs '!K57+'[1]ULBs '!K67</f>
        <v>40346</v>
      </c>
      <c r="L8" s="3">
        <f>'[1]ULBs '!L27+'[1]ULBs '!L37+'[1]ULBs '!L47+'[1]ULBs '!L57+'[1]ULBs '!L67</f>
        <v>40704</v>
      </c>
      <c r="M8" s="3">
        <f>'[1]ULBs '!M27+'[1]ULBs '!M37+'[1]ULBs '!M47+'[1]ULBs '!M57+'[1]ULBs '!M67</f>
        <v>41141</v>
      </c>
      <c r="N8" s="3">
        <f>'[1]ULBs '!N27+'[1]ULBs '!N37+'[1]ULBs '!N47+'[1]ULBs '!N57+'[1]ULBs '!N67</f>
        <v>41693</v>
      </c>
      <c r="O8" s="3">
        <f>'[1]ULBs '!O27+'[1]ULBs '!O37+'[1]ULBs '!O47+'[1]ULBs '!O57+'[1]ULBs '!O67</f>
        <v>42688</v>
      </c>
    </row>
    <row r="9" spans="1:15">
      <c r="A9" s="201"/>
      <c r="B9" s="3" t="s">
        <v>16</v>
      </c>
      <c r="C9" s="102" t="s">
        <v>23</v>
      </c>
      <c r="D9" s="102" t="s">
        <v>23</v>
      </c>
      <c r="E9" s="102" t="s">
        <v>23</v>
      </c>
      <c r="F9" s="102" t="s">
        <v>23</v>
      </c>
      <c r="G9" s="102" t="s">
        <v>23</v>
      </c>
      <c r="H9" s="102" t="s">
        <v>23</v>
      </c>
      <c r="I9" s="102" t="s">
        <v>23</v>
      </c>
      <c r="J9" s="102" t="s">
        <v>23</v>
      </c>
      <c r="K9" s="102" t="s">
        <v>23</v>
      </c>
      <c r="L9" s="102" t="s">
        <v>23</v>
      </c>
      <c r="M9" s="102" t="s">
        <v>23</v>
      </c>
      <c r="N9" s="102" t="s">
        <v>23</v>
      </c>
      <c r="O9" s="102" t="s">
        <v>23</v>
      </c>
    </row>
    <row r="10" spans="1:15">
      <c r="A10" s="201"/>
      <c r="B10" s="3" t="s">
        <v>17</v>
      </c>
      <c r="C10" s="102" t="s">
        <v>23</v>
      </c>
      <c r="D10" s="102" t="s">
        <v>23</v>
      </c>
      <c r="E10" s="102" t="s">
        <v>23</v>
      </c>
      <c r="F10" s="102" t="s">
        <v>23</v>
      </c>
      <c r="G10" s="102" t="s">
        <v>23</v>
      </c>
      <c r="H10" s="102" t="s">
        <v>23</v>
      </c>
      <c r="I10" s="102" t="s">
        <v>23</v>
      </c>
      <c r="J10" s="102" t="s">
        <v>23</v>
      </c>
      <c r="K10" s="102" t="s">
        <v>23</v>
      </c>
      <c r="L10" s="102" t="s">
        <v>23</v>
      </c>
      <c r="M10" s="102" t="s">
        <v>23</v>
      </c>
      <c r="N10" s="102" t="s">
        <v>23</v>
      </c>
      <c r="O10" s="102" t="s">
        <v>23</v>
      </c>
    </row>
    <row r="11" spans="1:15" ht="15">
      <c r="A11" s="202"/>
      <c r="B11" s="4" t="s">
        <v>18</v>
      </c>
      <c r="C11" s="4">
        <f>C6+C7+C8</f>
        <v>147695</v>
      </c>
      <c r="D11" s="4">
        <f t="shared" ref="D11:O11" si="1">D6+D7+D8</f>
        <v>151933</v>
      </c>
      <c r="E11" s="4">
        <f t="shared" si="1"/>
        <v>156506</v>
      </c>
      <c r="F11" s="4">
        <f t="shared" si="1"/>
        <v>160815</v>
      </c>
      <c r="G11" s="4">
        <f t="shared" si="1"/>
        <v>166907</v>
      </c>
      <c r="H11" s="4">
        <f t="shared" si="1"/>
        <v>171723</v>
      </c>
      <c r="I11" s="4">
        <f t="shared" si="1"/>
        <v>176570</v>
      </c>
      <c r="J11" s="4">
        <f t="shared" si="1"/>
        <v>181578</v>
      </c>
      <c r="K11" s="4">
        <f t="shared" si="1"/>
        <v>184422</v>
      </c>
      <c r="L11" s="4">
        <f t="shared" si="1"/>
        <v>187661</v>
      </c>
      <c r="M11" s="4">
        <f t="shared" si="1"/>
        <v>191037</v>
      </c>
      <c r="N11" s="4">
        <f t="shared" si="1"/>
        <v>194587</v>
      </c>
      <c r="O11" s="4">
        <f t="shared" si="1"/>
        <v>198640</v>
      </c>
    </row>
    <row r="12" spans="1:15">
      <c r="A12" s="23"/>
      <c r="B12" s="2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>
      <c r="A13" s="199" t="s">
        <v>31</v>
      </c>
      <c r="B13" s="200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>
      <c r="A14" s="199" t="s">
        <v>93</v>
      </c>
      <c r="B14" s="200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s="201" t="s">
        <v>33</v>
      </c>
      <c r="B15" s="3" t="s">
        <v>19</v>
      </c>
      <c r="C15" s="3">
        <v>385355</v>
      </c>
      <c r="D15" s="3">
        <v>394448</v>
      </c>
      <c r="E15" s="3">
        <v>403032</v>
      </c>
      <c r="F15" s="3">
        <v>664026</v>
      </c>
      <c r="G15" s="3">
        <v>417897</v>
      </c>
      <c r="H15" s="3">
        <v>423767</v>
      </c>
      <c r="I15" s="3">
        <v>430226</v>
      </c>
      <c r="J15" s="3">
        <v>442666</v>
      </c>
      <c r="K15" s="3">
        <v>453236</v>
      </c>
      <c r="L15" s="3">
        <v>452536</v>
      </c>
      <c r="M15" s="3">
        <v>456085</v>
      </c>
      <c r="N15" s="3">
        <v>463140</v>
      </c>
      <c r="O15" s="3">
        <v>482553</v>
      </c>
    </row>
    <row r="16" spans="1:15">
      <c r="A16" s="201"/>
      <c r="B16" s="3" t="s">
        <v>20</v>
      </c>
      <c r="C16" s="102" t="s">
        <v>23</v>
      </c>
      <c r="D16" s="102" t="s">
        <v>23</v>
      </c>
      <c r="E16" s="102" t="s">
        <v>23</v>
      </c>
      <c r="F16" s="102" t="s">
        <v>23</v>
      </c>
      <c r="G16" s="102" t="s">
        <v>23</v>
      </c>
      <c r="H16" s="102" t="s">
        <v>23</v>
      </c>
      <c r="I16" s="102" t="s">
        <v>23</v>
      </c>
      <c r="J16" s="102" t="s">
        <v>23</v>
      </c>
      <c r="K16" s="102" t="s">
        <v>23</v>
      </c>
      <c r="L16" s="102" t="s">
        <v>23</v>
      </c>
      <c r="M16" s="102" t="s">
        <v>23</v>
      </c>
      <c r="N16" s="102" t="s">
        <v>23</v>
      </c>
      <c r="O16" s="102" t="s">
        <v>23</v>
      </c>
    </row>
    <row r="17" spans="1:15">
      <c r="A17" s="201"/>
      <c r="B17" s="3" t="s">
        <v>21</v>
      </c>
      <c r="C17" s="102">
        <f>[1]RLBs!C218</f>
        <v>385355</v>
      </c>
      <c r="D17" s="102">
        <f>[1]RLBs!D218</f>
        <v>394448</v>
      </c>
      <c r="E17" s="102">
        <f>[1]RLBs!E218</f>
        <v>403032</v>
      </c>
      <c r="F17" s="102">
        <f>[1]RLBs!F218</f>
        <v>664026</v>
      </c>
      <c r="G17" s="102">
        <f>[1]RLBs!G218</f>
        <v>417897</v>
      </c>
      <c r="H17" s="102">
        <f>[1]RLBs!H218</f>
        <v>423767</v>
      </c>
      <c r="I17" s="102">
        <f>[1]RLBs!I218</f>
        <v>430226</v>
      </c>
      <c r="J17" s="102">
        <f>[1]RLBs!J218</f>
        <v>442666</v>
      </c>
      <c r="K17" s="102">
        <f>[1]RLBs!K218</f>
        <v>453236</v>
      </c>
      <c r="L17" s="102">
        <f>[1]RLBs!L218</f>
        <v>452536</v>
      </c>
      <c r="M17" s="102">
        <f>[1]RLBs!M218</f>
        <v>456085</v>
      </c>
      <c r="N17" s="102">
        <f>[1]RLBs!N218</f>
        <v>463140</v>
      </c>
      <c r="O17" s="102">
        <f>[1]RLBs!O218</f>
        <v>482553</v>
      </c>
    </row>
    <row r="18" spans="1:15">
      <c r="A18" s="201"/>
      <c r="B18" s="3" t="s">
        <v>17</v>
      </c>
      <c r="C18" s="102" t="s">
        <v>23</v>
      </c>
      <c r="D18" s="102" t="s">
        <v>23</v>
      </c>
      <c r="E18" s="102" t="s">
        <v>23</v>
      </c>
      <c r="F18" s="102" t="s">
        <v>23</v>
      </c>
      <c r="G18" s="102" t="s">
        <v>23</v>
      </c>
      <c r="H18" s="102" t="s">
        <v>23</v>
      </c>
      <c r="I18" s="102" t="s">
        <v>23</v>
      </c>
      <c r="J18" s="102" t="s">
        <v>23</v>
      </c>
      <c r="K18" s="102" t="s">
        <v>23</v>
      </c>
      <c r="L18" s="102" t="s">
        <v>23</v>
      </c>
      <c r="M18" s="102" t="s">
        <v>23</v>
      </c>
      <c r="N18" s="102" t="s">
        <v>23</v>
      </c>
      <c r="O18" s="102" t="s">
        <v>23</v>
      </c>
    </row>
    <row r="19" spans="1:15" ht="15">
      <c r="A19" s="202"/>
      <c r="B19" s="4" t="s">
        <v>18</v>
      </c>
      <c r="C19" s="4">
        <f>C17</f>
        <v>385355</v>
      </c>
      <c r="D19" s="4">
        <f t="shared" ref="D19:O19" si="2">D17</f>
        <v>394448</v>
      </c>
      <c r="E19" s="4">
        <f t="shared" si="2"/>
        <v>403032</v>
      </c>
      <c r="F19" s="4">
        <f t="shared" si="2"/>
        <v>664026</v>
      </c>
      <c r="G19" s="4">
        <f t="shared" si="2"/>
        <v>417897</v>
      </c>
      <c r="H19" s="4">
        <f t="shared" si="2"/>
        <v>423767</v>
      </c>
      <c r="I19" s="4">
        <f t="shared" si="2"/>
        <v>430226</v>
      </c>
      <c r="J19" s="4">
        <f t="shared" si="2"/>
        <v>442666</v>
      </c>
      <c r="K19" s="4">
        <f t="shared" si="2"/>
        <v>453236</v>
      </c>
      <c r="L19" s="4">
        <f t="shared" si="2"/>
        <v>452536</v>
      </c>
      <c r="M19" s="4">
        <f t="shared" si="2"/>
        <v>456085</v>
      </c>
      <c r="N19" s="4">
        <f t="shared" si="2"/>
        <v>463140</v>
      </c>
      <c r="O19" s="4">
        <f t="shared" si="2"/>
        <v>482553</v>
      </c>
    </row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943C-3E84-4636-ACA6-97FBE83A3BD8}">
  <dimension ref="A1:O22"/>
  <sheetViews>
    <sheetView topLeftCell="J1" zoomScale="64" zoomScaleNormal="64" workbookViewId="0">
      <selection activeCell="N14" sqref="N14"/>
    </sheetView>
  </sheetViews>
  <sheetFormatPr defaultColWidth="9.140625" defaultRowHeight="14.25"/>
  <cols>
    <col min="1" max="1" width="35" style="2" bestFit="1" customWidth="1"/>
    <col min="2" max="2" width="23.85546875" style="2" bestFit="1" customWidth="1"/>
    <col min="3" max="3" width="14.7109375" style="2" customWidth="1"/>
    <col min="4" max="4" width="14.85546875" style="2" customWidth="1"/>
    <col min="5" max="5" width="15.5703125" style="2" customWidth="1"/>
    <col min="6" max="6" width="18.28515625" style="2" customWidth="1"/>
    <col min="7" max="7" width="15.7109375" style="2" customWidth="1"/>
    <col min="8" max="8" width="16.28515625" style="2" customWidth="1"/>
    <col min="9" max="9" width="16" style="2" customWidth="1"/>
    <col min="10" max="10" width="15.5703125" style="2" customWidth="1"/>
    <col min="11" max="11" width="15.28515625" style="2" customWidth="1"/>
    <col min="12" max="12" width="16.7109375" style="2" customWidth="1"/>
    <col min="13" max="13" width="16" style="2" customWidth="1"/>
    <col min="14" max="14" width="16.28515625" style="2" customWidth="1"/>
    <col min="15" max="15" width="15.140625" style="2" customWidth="1"/>
    <col min="16" max="16384" width="9.140625" style="2"/>
  </cols>
  <sheetData>
    <row r="1" spans="1:15" s="66" customFormat="1" ht="15.75">
      <c r="A1" s="190" t="s">
        <v>94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s="1" customFormat="1" ht="15.75">
      <c r="A2" s="203" t="s">
        <v>95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5" ht="15">
      <c r="A3" s="252"/>
      <c r="B3" s="253"/>
      <c r="C3" s="61" t="s">
        <v>0</v>
      </c>
      <c r="D3" s="67" t="str">
        <f t="shared" ref="D3:O3" si="0">TEXT(LEFT(C3,4),"0000")+1&amp;"-"&amp;TEXT(RIGHT(C3,2),"00")+1</f>
        <v>2012-13</v>
      </c>
      <c r="E3" s="67" t="str">
        <f t="shared" si="0"/>
        <v>2013-14</v>
      </c>
      <c r="F3" s="67" t="str">
        <f t="shared" si="0"/>
        <v>2014-15</v>
      </c>
      <c r="G3" s="67" t="str">
        <f t="shared" si="0"/>
        <v>2015-16</v>
      </c>
      <c r="H3" s="67" t="str">
        <f t="shared" si="0"/>
        <v>2016-17</v>
      </c>
      <c r="I3" s="67" t="str">
        <f t="shared" si="0"/>
        <v>2017-18</v>
      </c>
      <c r="J3" s="67" t="str">
        <f t="shared" si="0"/>
        <v>2018-19</v>
      </c>
      <c r="K3" s="67" t="str">
        <f t="shared" si="0"/>
        <v>2019-20</v>
      </c>
      <c r="L3" s="67" t="str">
        <f t="shared" si="0"/>
        <v>2020-21</v>
      </c>
      <c r="M3" s="67" t="str">
        <f t="shared" si="0"/>
        <v>2021-22</v>
      </c>
      <c r="N3" s="67" t="str">
        <f t="shared" si="0"/>
        <v>2022-23</v>
      </c>
      <c r="O3" s="67" t="str">
        <f t="shared" si="0"/>
        <v>2023-24</v>
      </c>
    </row>
    <row r="4" spans="1:15" ht="15">
      <c r="A4" s="254"/>
      <c r="B4" s="255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s="121" customFormat="1">
      <c r="A5" s="206" t="s">
        <v>28</v>
      </c>
      <c r="B5" s="207"/>
      <c r="C5" s="176">
        <v>401929</v>
      </c>
      <c r="D5" s="176">
        <v>401929</v>
      </c>
      <c r="E5" s="176">
        <v>401929</v>
      </c>
      <c r="F5" s="176">
        <v>401929</v>
      </c>
      <c r="G5" s="176">
        <v>401929</v>
      </c>
      <c r="H5" s="176">
        <v>401929</v>
      </c>
      <c r="I5" s="176">
        <v>401929</v>
      </c>
      <c r="J5" s="176">
        <v>401929</v>
      </c>
      <c r="K5" s="176">
        <v>401929</v>
      </c>
      <c r="L5" s="176">
        <v>401929</v>
      </c>
      <c r="M5" s="176">
        <v>401929</v>
      </c>
      <c r="N5" s="176">
        <v>401929</v>
      </c>
      <c r="O5" s="176">
        <v>401929</v>
      </c>
    </row>
    <row r="6" spans="1:15">
      <c r="A6" s="199" t="s">
        <v>29</v>
      </c>
      <c r="B6" s="200"/>
      <c r="C6" s="3" t="s">
        <v>96</v>
      </c>
      <c r="D6" s="3" t="s">
        <v>96</v>
      </c>
      <c r="E6" s="3" t="s">
        <v>96</v>
      </c>
      <c r="F6" s="3" t="s">
        <v>96</v>
      </c>
      <c r="G6" s="3" t="s">
        <v>96</v>
      </c>
      <c r="H6" s="3" t="s">
        <v>96</v>
      </c>
      <c r="I6" s="3" t="s">
        <v>96</v>
      </c>
      <c r="J6" s="3" t="s">
        <v>96</v>
      </c>
      <c r="K6" s="3" t="s">
        <v>96</v>
      </c>
      <c r="L6" s="3" t="s">
        <v>96</v>
      </c>
      <c r="M6" s="3" t="s">
        <v>96</v>
      </c>
      <c r="N6" s="3" t="s">
        <v>96</v>
      </c>
      <c r="O6" s="3" t="s">
        <v>96</v>
      </c>
    </row>
    <row r="7" spans="1:15">
      <c r="A7" s="201" t="s">
        <v>30</v>
      </c>
      <c r="B7" s="3" t="s">
        <v>13</v>
      </c>
      <c r="C7" s="54">
        <v>1</v>
      </c>
      <c r="D7" s="54">
        <v>1</v>
      </c>
      <c r="E7" s="54">
        <v>1</v>
      </c>
      <c r="F7" s="54">
        <v>1</v>
      </c>
      <c r="G7" s="54">
        <v>1</v>
      </c>
      <c r="H7" s="54">
        <v>1</v>
      </c>
      <c r="I7" s="54">
        <v>1</v>
      </c>
      <c r="J7" s="54">
        <v>1</v>
      </c>
      <c r="K7" s="54">
        <v>1</v>
      </c>
      <c r="L7" s="54">
        <v>1</v>
      </c>
      <c r="M7" s="54">
        <v>1</v>
      </c>
      <c r="N7" s="54">
        <v>1</v>
      </c>
      <c r="O7" s="54">
        <v>1</v>
      </c>
    </row>
    <row r="8" spans="1:15">
      <c r="A8" s="201"/>
      <c r="B8" s="3" t="s">
        <v>14</v>
      </c>
      <c r="C8" s="54">
        <v>13</v>
      </c>
      <c r="D8" s="54">
        <v>13</v>
      </c>
      <c r="E8" s="54">
        <v>13</v>
      </c>
      <c r="F8" s="54">
        <v>13</v>
      </c>
      <c r="G8" s="54">
        <v>13</v>
      </c>
      <c r="H8" s="54">
        <v>13</v>
      </c>
      <c r="I8" s="54">
        <v>13</v>
      </c>
      <c r="J8" s="54">
        <v>13</v>
      </c>
      <c r="K8" s="54">
        <v>13</v>
      </c>
      <c r="L8" s="54">
        <v>13</v>
      </c>
      <c r="M8" s="54">
        <v>13</v>
      </c>
      <c r="N8" s="54">
        <v>13</v>
      </c>
      <c r="O8" s="54">
        <v>13</v>
      </c>
    </row>
    <row r="9" spans="1:15">
      <c r="A9" s="201"/>
      <c r="B9" s="3" t="s">
        <v>15</v>
      </c>
      <c r="C9" s="54" t="s">
        <v>22</v>
      </c>
      <c r="D9" s="54" t="s">
        <v>22</v>
      </c>
      <c r="E9" s="54" t="s">
        <v>22</v>
      </c>
      <c r="F9" s="54" t="s">
        <v>22</v>
      </c>
      <c r="G9" s="54" t="s">
        <v>22</v>
      </c>
      <c r="H9" s="54" t="s">
        <v>22</v>
      </c>
      <c r="I9" s="54" t="s">
        <v>22</v>
      </c>
      <c r="J9" s="54" t="s">
        <v>22</v>
      </c>
      <c r="K9" s="54" t="s">
        <v>22</v>
      </c>
      <c r="L9" s="54" t="s">
        <v>22</v>
      </c>
      <c r="M9" s="54" t="s">
        <v>22</v>
      </c>
      <c r="N9" s="54" t="s">
        <v>22</v>
      </c>
      <c r="O9" s="54" t="s">
        <v>22</v>
      </c>
    </row>
    <row r="10" spans="1:15">
      <c r="A10" s="201"/>
      <c r="B10" s="3" t="s">
        <v>16</v>
      </c>
      <c r="C10" s="54" t="s">
        <v>22</v>
      </c>
      <c r="D10" s="54" t="s">
        <v>22</v>
      </c>
      <c r="E10" s="54" t="s">
        <v>22</v>
      </c>
      <c r="F10" s="54" t="s">
        <v>22</v>
      </c>
      <c r="G10" s="54" t="s">
        <v>22</v>
      </c>
      <c r="H10" s="54" t="s">
        <v>22</v>
      </c>
      <c r="I10" s="54" t="s">
        <v>22</v>
      </c>
      <c r="J10" s="54" t="s">
        <v>22</v>
      </c>
      <c r="K10" s="54" t="s">
        <v>22</v>
      </c>
      <c r="L10" s="54" t="s">
        <v>22</v>
      </c>
      <c r="M10" s="54" t="s">
        <v>22</v>
      </c>
      <c r="N10" s="54" t="s">
        <v>22</v>
      </c>
      <c r="O10" s="54" t="s">
        <v>22</v>
      </c>
    </row>
    <row r="11" spans="1:15">
      <c r="A11" s="201"/>
      <c r="B11" s="3" t="s">
        <v>17</v>
      </c>
      <c r="C11" s="54" t="s">
        <v>22</v>
      </c>
      <c r="D11" s="54" t="s">
        <v>22</v>
      </c>
      <c r="E11" s="54" t="s">
        <v>22</v>
      </c>
      <c r="F11" s="54" t="s">
        <v>22</v>
      </c>
      <c r="G11" s="54" t="s">
        <v>22</v>
      </c>
      <c r="H11" s="54" t="s">
        <v>22</v>
      </c>
      <c r="I11" s="54" t="s">
        <v>22</v>
      </c>
      <c r="J11" s="54" t="s">
        <v>22</v>
      </c>
      <c r="K11" s="54" t="s">
        <v>22</v>
      </c>
      <c r="L11" s="54" t="s">
        <v>22</v>
      </c>
      <c r="M11" s="54" t="s">
        <v>22</v>
      </c>
      <c r="N11" s="54" t="s">
        <v>22</v>
      </c>
      <c r="O11" s="54" t="s">
        <v>22</v>
      </c>
    </row>
    <row r="12" spans="1:15" ht="15">
      <c r="A12" s="202"/>
      <c r="B12" s="3" t="s">
        <v>18</v>
      </c>
      <c r="C12" s="67">
        <v>14</v>
      </c>
      <c r="D12" s="67">
        <v>14</v>
      </c>
      <c r="E12" s="67">
        <v>14</v>
      </c>
      <c r="F12" s="67">
        <v>14</v>
      </c>
      <c r="G12" s="67">
        <v>14</v>
      </c>
      <c r="H12" s="67">
        <v>14</v>
      </c>
      <c r="I12" s="67">
        <v>14</v>
      </c>
      <c r="J12" s="67">
        <v>14</v>
      </c>
      <c r="K12" s="67">
        <v>14</v>
      </c>
      <c r="L12" s="67">
        <v>14</v>
      </c>
      <c r="M12" s="67">
        <v>14</v>
      </c>
      <c r="N12" s="67">
        <v>14</v>
      </c>
      <c r="O12" s="67">
        <v>14</v>
      </c>
    </row>
    <row r="13" spans="1:15" ht="15">
      <c r="A13" s="23"/>
      <c r="B13" s="24"/>
      <c r="C13" s="3"/>
      <c r="D13" s="3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15" s="121" customFormat="1">
      <c r="A14" s="206" t="s">
        <v>31</v>
      </c>
      <c r="B14" s="207"/>
      <c r="C14" s="177">
        <v>551731</v>
      </c>
      <c r="D14" s="177">
        <v>551731</v>
      </c>
      <c r="E14" s="177">
        <v>551731</v>
      </c>
      <c r="F14" s="177">
        <v>551731</v>
      </c>
      <c r="G14" s="177">
        <v>551731</v>
      </c>
      <c r="H14" s="177">
        <v>551731</v>
      </c>
      <c r="I14" s="177">
        <v>551731</v>
      </c>
      <c r="J14" s="177">
        <v>551731</v>
      </c>
      <c r="K14" s="177">
        <v>551731</v>
      </c>
      <c r="L14" s="177">
        <v>551731</v>
      </c>
      <c r="M14" s="177">
        <v>551731</v>
      </c>
      <c r="N14" s="177">
        <v>551731</v>
      </c>
      <c r="O14" s="177">
        <v>551731</v>
      </c>
    </row>
    <row r="15" spans="1:15">
      <c r="A15" s="199" t="s">
        <v>32</v>
      </c>
      <c r="B15" s="200"/>
      <c r="C15" s="53" t="s">
        <v>97</v>
      </c>
      <c r="D15" s="53" t="s">
        <v>97</v>
      </c>
      <c r="E15" s="53" t="s">
        <v>97</v>
      </c>
      <c r="F15" s="53" t="s">
        <v>97</v>
      </c>
      <c r="G15" s="53" t="s">
        <v>97</v>
      </c>
      <c r="H15" s="53" t="s">
        <v>97</v>
      </c>
      <c r="I15" s="53" t="s">
        <v>97</v>
      </c>
      <c r="J15" s="53" t="s">
        <v>97</v>
      </c>
      <c r="K15" s="53" t="s">
        <v>97</v>
      </c>
      <c r="L15" s="53" t="s">
        <v>97</v>
      </c>
      <c r="M15" s="53" t="s">
        <v>97</v>
      </c>
      <c r="N15" s="53" t="s">
        <v>97</v>
      </c>
      <c r="O15" s="53" t="s">
        <v>97</v>
      </c>
    </row>
    <row r="16" spans="1:15">
      <c r="A16" s="201" t="s">
        <v>33</v>
      </c>
      <c r="B16" s="3" t="s">
        <v>19</v>
      </c>
      <c r="C16" s="53">
        <v>2</v>
      </c>
      <c r="D16" s="53">
        <v>2</v>
      </c>
      <c r="E16" s="53">
        <v>2</v>
      </c>
      <c r="F16" s="53">
        <v>2</v>
      </c>
      <c r="G16" s="53">
        <v>2</v>
      </c>
      <c r="H16" s="53">
        <v>2</v>
      </c>
      <c r="I16" s="53">
        <v>2</v>
      </c>
      <c r="J16" s="53">
        <v>2</v>
      </c>
      <c r="K16" s="53">
        <v>2</v>
      </c>
      <c r="L16" s="53">
        <v>2</v>
      </c>
      <c r="M16" s="53">
        <v>2</v>
      </c>
      <c r="N16" s="53">
        <v>2</v>
      </c>
      <c r="O16" s="53">
        <v>2</v>
      </c>
    </row>
    <row r="17" spans="1:15">
      <c r="A17" s="201"/>
      <c r="B17" s="3" t="s">
        <v>20</v>
      </c>
      <c r="C17" s="54" t="s">
        <v>22</v>
      </c>
      <c r="D17" s="54" t="s">
        <v>22</v>
      </c>
      <c r="E17" s="54" t="s">
        <v>22</v>
      </c>
      <c r="F17" s="54" t="s">
        <v>22</v>
      </c>
      <c r="G17" s="54" t="s">
        <v>22</v>
      </c>
      <c r="H17" s="54" t="s">
        <v>22</v>
      </c>
      <c r="I17" s="54" t="s">
        <v>22</v>
      </c>
      <c r="J17" s="54" t="s">
        <v>22</v>
      </c>
      <c r="K17" s="54" t="s">
        <v>22</v>
      </c>
      <c r="L17" s="54" t="s">
        <v>22</v>
      </c>
      <c r="M17" s="54" t="s">
        <v>22</v>
      </c>
      <c r="N17" s="54" t="s">
        <v>22</v>
      </c>
      <c r="O17" s="54" t="s">
        <v>22</v>
      </c>
    </row>
    <row r="18" spans="1:15">
      <c r="A18" s="201"/>
      <c r="B18" s="3" t="s">
        <v>21</v>
      </c>
      <c r="C18" s="53">
        <v>191</v>
      </c>
      <c r="D18" s="53">
        <v>191</v>
      </c>
      <c r="E18" s="53">
        <v>191</v>
      </c>
      <c r="F18" s="53">
        <v>191</v>
      </c>
      <c r="G18" s="53">
        <v>191</v>
      </c>
      <c r="H18" s="53">
        <v>191</v>
      </c>
      <c r="I18" s="53">
        <v>191</v>
      </c>
      <c r="J18" s="53">
        <v>191</v>
      </c>
      <c r="K18" s="53">
        <v>191</v>
      </c>
      <c r="L18" s="53">
        <v>191</v>
      </c>
      <c r="M18" s="53">
        <v>191</v>
      </c>
      <c r="N18" s="53">
        <v>191</v>
      </c>
      <c r="O18" s="53">
        <v>191</v>
      </c>
    </row>
    <row r="19" spans="1:15">
      <c r="A19" s="201"/>
      <c r="B19" s="3" t="s">
        <v>17</v>
      </c>
      <c r="C19" s="54" t="s">
        <v>22</v>
      </c>
      <c r="D19" s="54" t="s">
        <v>22</v>
      </c>
      <c r="E19" s="54" t="s">
        <v>22</v>
      </c>
      <c r="F19" s="54" t="s">
        <v>22</v>
      </c>
      <c r="G19" s="54" t="s">
        <v>22</v>
      </c>
      <c r="H19" s="54" t="s">
        <v>22</v>
      </c>
      <c r="I19" s="54" t="s">
        <v>22</v>
      </c>
      <c r="J19" s="54" t="s">
        <v>22</v>
      </c>
      <c r="K19" s="54" t="s">
        <v>22</v>
      </c>
      <c r="L19" s="54" t="s">
        <v>22</v>
      </c>
      <c r="M19" s="54" t="s">
        <v>22</v>
      </c>
      <c r="N19" s="54" t="s">
        <v>22</v>
      </c>
      <c r="O19" s="54" t="s">
        <v>22</v>
      </c>
    </row>
    <row r="20" spans="1:15" ht="15">
      <c r="A20" s="202"/>
      <c r="B20" s="3" t="s">
        <v>18</v>
      </c>
      <c r="C20" s="67">
        <v>193</v>
      </c>
      <c r="D20" s="67">
        <v>193</v>
      </c>
      <c r="E20" s="67">
        <v>193</v>
      </c>
      <c r="F20" s="67">
        <v>193</v>
      </c>
      <c r="G20" s="67">
        <v>193</v>
      </c>
      <c r="H20" s="67">
        <v>193</v>
      </c>
      <c r="I20" s="67">
        <v>193</v>
      </c>
      <c r="J20" s="67">
        <v>193</v>
      </c>
      <c r="K20" s="67">
        <v>193</v>
      </c>
      <c r="L20" s="67">
        <v>193</v>
      </c>
      <c r="M20" s="67">
        <v>193</v>
      </c>
      <c r="N20" s="67">
        <v>193</v>
      </c>
      <c r="O20" s="67">
        <v>193</v>
      </c>
    </row>
    <row r="22" spans="1:15" ht="15">
      <c r="A22" s="256" t="s">
        <v>98</v>
      </c>
      <c r="B22" s="257"/>
      <c r="C22" s="257"/>
      <c r="D22" s="257"/>
    </row>
  </sheetData>
  <mergeCells count="10">
    <mergeCell ref="A3:B4"/>
    <mergeCell ref="A1:O1"/>
    <mergeCell ref="A2:O2"/>
    <mergeCell ref="A22:D22"/>
    <mergeCell ref="A15:B15"/>
    <mergeCell ref="A7:A12"/>
    <mergeCell ref="A16:A20"/>
    <mergeCell ref="A5:B5"/>
    <mergeCell ref="A6:B6"/>
    <mergeCell ref="A14:B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DF390-4A6A-4306-AA01-BDF1DA6E4E51}">
  <dimension ref="A1:O19"/>
  <sheetViews>
    <sheetView zoomScale="59" zoomScaleNormal="59" workbookViewId="0">
      <selection activeCell="B13" sqref="B13"/>
    </sheetView>
  </sheetViews>
  <sheetFormatPr defaultColWidth="9.140625" defaultRowHeight="14.25"/>
  <cols>
    <col min="1" max="1" width="36.42578125" style="2" customWidth="1"/>
    <col min="2" max="2" width="25.140625" style="2" customWidth="1"/>
    <col min="3" max="3" width="9.42578125" style="2" customWidth="1"/>
    <col min="4" max="14" width="9.140625" style="2"/>
    <col min="15" max="15" width="9.85546875" style="2" customWidth="1"/>
    <col min="16" max="16384" width="9.140625" style="2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s="1" customFormat="1" ht="15.75">
      <c r="A2" s="203" t="s">
        <v>99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5" ht="15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4" t="str">
        <f t="shared" si="0"/>
        <v>2022-23</v>
      </c>
      <c r="O3" s="4" t="str">
        <f t="shared" si="0"/>
        <v>2023-24</v>
      </c>
    </row>
    <row r="4" spans="1:15" ht="15">
      <c r="A4" s="260" t="s">
        <v>100</v>
      </c>
      <c r="B4" s="26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>
      <c r="A5" s="260" t="s">
        <v>101</v>
      </c>
      <c r="B5" s="26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258" t="s">
        <v>30</v>
      </c>
      <c r="B6" s="14" t="s">
        <v>13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2</v>
      </c>
      <c r="I6" s="3">
        <v>2</v>
      </c>
      <c r="J6" s="3">
        <v>2</v>
      </c>
      <c r="K6" s="3">
        <v>2</v>
      </c>
      <c r="L6" s="3">
        <v>5</v>
      </c>
      <c r="M6" s="3">
        <v>5</v>
      </c>
      <c r="N6" s="3">
        <v>5</v>
      </c>
      <c r="O6" s="3">
        <v>5</v>
      </c>
    </row>
    <row r="7" spans="1:15">
      <c r="A7" s="258"/>
      <c r="B7" s="14" t="s">
        <v>14</v>
      </c>
      <c r="C7" s="3">
        <v>25</v>
      </c>
      <c r="D7" s="3">
        <v>25</v>
      </c>
      <c r="E7" s="3">
        <v>25</v>
      </c>
      <c r="F7" s="3">
        <v>29</v>
      </c>
      <c r="G7" s="3">
        <v>29</v>
      </c>
      <c r="H7" s="3">
        <v>30</v>
      </c>
      <c r="I7" s="3">
        <v>31</v>
      </c>
      <c r="J7" s="3">
        <v>31</v>
      </c>
      <c r="K7" s="3">
        <v>31</v>
      </c>
      <c r="L7" s="3">
        <v>29</v>
      </c>
      <c r="M7" s="3">
        <v>29</v>
      </c>
      <c r="N7" s="3">
        <v>29</v>
      </c>
      <c r="O7" s="3">
        <v>29</v>
      </c>
    </row>
    <row r="8" spans="1:15">
      <c r="A8" s="258"/>
      <c r="B8" s="14" t="s">
        <v>15</v>
      </c>
      <c r="C8" s="3">
        <v>24</v>
      </c>
      <c r="D8" s="3">
        <v>24</v>
      </c>
      <c r="E8" s="3">
        <v>24</v>
      </c>
      <c r="F8" s="3">
        <v>20</v>
      </c>
      <c r="G8" s="3">
        <v>20</v>
      </c>
      <c r="H8" s="3">
        <v>22</v>
      </c>
      <c r="I8" s="3">
        <v>21</v>
      </c>
      <c r="J8" s="3">
        <v>21</v>
      </c>
      <c r="K8" s="3">
        <v>21</v>
      </c>
      <c r="L8" s="3">
        <v>27</v>
      </c>
      <c r="M8" s="3">
        <v>27</v>
      </c>
      <c r="N8" s="3">
        <v>27</v>
      </c>
      <c r="O8" s="3">
        <v>26</v>
      </c>
    </row>
    <row r="9" spans="1:15">
      <c r="A9" s="258"/>
      <c r="B9" s="14" t="s">
        <v>16</v>
      </c>
      <c r="C9" s="3">
        <v>7</v>
      </c>
      <c r="D9" s="3">
        <v>7</v>
      </c>
      <c r="E9" s="3">
        <v>7</v>
      </c>
      <c r="F9" s="3">
        <v>7</v>
      </c>
      <c r="G9" s="3">
        <v>7</v>
      </c>
      <c r="H9" s="3">
        <v>7</v>
      </c>
      <c r="I9" s="3">
        <v>7</v>
      </c>
      <c r="J9" s="3">
        <v>7</v>
      </c>
      <c r="K9" s="3">
        <v>7</v>
      </c>
      <c r="L9" s="3">
        <v>7</v>
      </c>
      <c r="M9" s="3">
        <v>7</v>
      </c>
      <c r="N9" s="3">
        <v>7</v>
      </c>
      <c r="O9" s="3">
        <v>6</v>
      </c>
    </row>
    <row r="10" spans="1:15">
      <c r="A10" s="258"/>
      <c r="B10" s="14" t="s">
        <v>17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s="76" customFormat="1" ht="15">
      <c r="A11" s="259"/>
      <c r="B11" s="75" t="s">
        <v>18</v>
      </c>
      <c r="C11" s="4">
        <f>SUM(C6:C10)</f>
        <v>57</v>
      </c>
      <c r="D11" s="4">
        <f t="shared" ref="D11:O11" si="1">SUM(D6:D10)</f>
        <v>57</v>
      </c>
      <c r="E11" s="4">
        <f t="shared" si="1"/>
        <v>57</v>
      </c>
      <c r="F11" s="4">
        <f t="shared" si="1"/>
        <v>57</v>
      </c>
      <c r="G11" s="4">
        <f t="shared" si="1"/>
        <v>57</v>
      </c>
      <c r="H11" s="4">
        <f t="shared" si="1"/>
        <v>61</v>
      </c>
      <c r="I11" s="4">
        <f t="shared" si="1"/>
        <v>61</v>
      </c>
      <c r="J11" s="4">
        <f t="shared" si="1"/>
        <v>61</v>
      </c>
      <c r="K11" s="4">
        <f t="shared" si="1"/>
        <v>61</v>
      </c>
      <c r="L11" s="4">
        <f t="shared" si="1"/>
        <v>68</v>
      </c>
      <c r="M11" s="4">
        <f t="shared" si="1"/>
        <v>68</v>
      </c>
      <c r="N11" s="4">
        <f t="shared" si="1"/>
        <v>68</v>
      </c>
      <c r="O11" s="4">
        <f t="shared" si="1"/>
        <v>66</v>
      </c>
    </row>
    <row r="12" spans="1:15">
      <c r="A12" s="69"/>
      <c r="B12" s="70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">
      <c r="A13" s="71" t="s">
        <v>31</v>
      </c>
      <c r="B13" s="72">
        <v>6048480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8.5">
      <c r="A14" s="73" t="s">
        <v>32</v>
      </c>
      <c r="B14" s="74" t="s">
        <v>102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s="258" t="s">
        <v>33</v>
      </c>
      <c r="B15" s="14" t="s">
        <v>19</v>
      </c>
      <c r="C15" s="3">
        <v>12</v>
      </c>
      <c r="D15" s="3">
        <v>12</v>
      </c>
      <c r="E15" s="3">
        <v>12</v>
      </c>
      <c r="F15" s="3">
        <v>12</v>
      </c>
      <c r="G15" s="3">
        <v>12</v>
      </c>
      <c r="H15" s="3">
        <v>12</v>
      </c>
      <c r="I15" s="3">
        <v>12</v>
      </c>
      <c r="J15" s="3">
        <v>12</v>
      </c>
      <c r="K15" s="3">
        <v>12</v>
      </c>
      <c r="L15" s="3">
        <v>12</v>
      </c>
      <c r="M15" s="3">
        <v>12</v>
      </c>
      <c r="N15" s="3">
        <v>12</v>
      </c>
      <c r="O15" s="3">
        <v>12</v>
      </c>
    </row>
    <row r="16" spans="1:15">
      <c r="A16" s="258"/>
      <c r="B16" s="14" t="s">
        <v>20</v>
      </c>
      <c r="C16" s="3">
        <v>77</v>
      </c>
      <c r="D16" s="3">
        <v>77</v>
      </c>
      <c r="E16" s="3">
        <v>77</v>
      </c>
      <c r="F16" s="3">
        <v>77</v>
      </c>
      <c r="G16" s="3">
        <v>78</v>
      </c>
      <c r="H16" s="3">
        <v>78</v>
      </c>
      <c r="I16" s="3">
        <v>78</v>
      </c>
      <c r="J16" s="3">
        <v>78</v>
      </c>
      <c r="K16" s="3">
        <v>78</v>
      </c>
      <c r="L16" s="3">
        <v>81</v>
      </c>
      <c r="M16" s="3">
        <v>81</v>
      </c>
      <c r="N16" s="3">
        <v>81</v>
      </c>
      <c r="O16" s="3">
        <v>81</v>
      </c>
    </row>
    <row r="17" spans="1:15">
      <c r="A17" s="258"/>
      <c r="B17" s="14" t="s">
        <v>21</v>
      </c>
      <c r="C17" s="3">
        <v>3243</v>
      </c>
      <c r="D17" s="3">
        <v>3243</v>
      </c>
      <c r="E17" s="3">
        <v>3243</v>
      </c>
      <c r="F17" s="3">
        <v>3243</v>
      </c>
      <c r="G17" s="3">
        <v>3226</v>
      </c>
      <c r="H17" s="3">
        <v>3226</v>
      </c>
      <c r="I17" s="3">
        <v>3226</v>
      </c>
      <c r="J17" s="3">
        <v>3226</v>
      </c>
      <c r="K17" s="3">
        <v>3226</v>
      </c>
      <c r="L17" s="3">
        <v>3615</v>
      </c>
      <c r="M17" s="3">
        <v>3615</v>
      </c>
      <c r="N17" s="3">
        <v>3615</v>
      </c>
      <c r="O17" s="3">
        <v>3615</v>
      </c>
    </row>
    <row r="18" spans="1:15">
      <c r="A18" s="258"/>
      <c r="B18" s="14" t="s">
        <v>17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">
      <c r="A19" s="259"/>
      <c r="B19" s="75" t="s">
        <v>18</v>
      </c>
      <c r="C19" s="4">
        <f>SUM(C15+C16+C17)</f>
        <v>3332</v>
      </c>
      <c r="D19" s="4">
        <f t="shared" ref="D19:O19" si="2">SUM(D15+D16+D17)</f>
        <v>3332</v>
      </c>
      <c r="E19" s="4">
        <f t="shared" si="2"/>
        <v>3332</v>
      </c>
      <c r="F19" s="4">
        <f t="shared" si="2"/>
        <v>3332</v>
      </c>
      <c r="G19" s="4">
        <f t="shared" si="2"/>
        <v>3316</v>
      </c>
      <c r="H19" s="4">
        <f t="shared" si="2"/>
        <v>3316</v>
      </c>
      <c r="I19" s="4">
        <f t="shared" si="2"/>
        <v>3316</v>
      </c>
      <c r="J19" s="4">
        <f t="shared" si="2"/>
        <v>3316</v>
      </c>
      <c r="K19" s="4">
        <f t="shared" si="2"/>
        <v>3316</v>
      </c>
      <c r="L19" s="4">
        <f t="shared" si="2"/>
        <v>3708</v>
      </c>
      <c r="M19" s="4">
        <f t="shared" si="2"/>
        <v>3708</v>
      </c>
      <c r="N19" s="4">
        <f t="shared" si="2"/>
        <v>3708</v>
      </c>
      <c r="O19" s="4">
        <f t="shared" si="2"/>
        <v>3708</v>
      </c>
    </row>
  </sheetData>
  <mergeCells count="6">
    <mergeCell ref="A15:A19"/>
    <mergeCell ref="A1:O1"/>
    <mergeCell ref="A2:O2"/>
    <mergeCell ref="A4:B4"/>
    <mergeCell ref="A5:B5"/>
    <mergeCell ref="A6:A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E2FC-8CDF-48E0-AC74-E0149BB05C78}">
  <dimension ref="A1:O26"/>
  <sheetViews>
    <sheetView topLeftCell="G1" zoomScale="81" zoomScaleNormal="81" workbookViewId="0">
      <selection activeCell="N13" sqref="N13"/>
    </sheetView>
  </sheetViews>
  <sheetFormatPr defaultColWidth="9.140625" defaultRowHeight="14.25"/>
  <cols>
    <col min="1" max="1" width="9.28515625" style="2" customWidth="1"/>
    <col min="2" max="2" width="25.140625" style="2" customWidth="1"/>
    <col min="3" max="13" width="10.7109375" style="2" bestFit="1" customWidth="1"/>
    <col min="14" max="14" width="10.42578125" style="2" customWidth="1"/>
    <col min="15" max="15" width="10.7109375" style="2" bestFit="1" customWidth="1"/>
    <col min="16" max="16384" width="9.140625" style="2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s="1" customFormat="1" ht="15.75">
      <c r="A2" s="203" t="s">
        <v>103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5" ht="15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4" t="str">
        <f t="shared" si="0"/>
        <v>2022-23</v>
      </c>
      <c r="O3" s="4" t="str">
        <f t="shared" si="0"/>
        <v>2023-24</v>
      </c>
    </row>
    <row r="4" spans="1:15" s="121" customFormat="1">
      <c r="A4" s="206" t="s">
        <v>28</v>
      </c>
      <c r="B4" s="207"/>
      <c r="C4" s="118">
        <v>8994288</v>
      </c>
      <c r="D4" s="118">
        <v>8982719</v>
      </c>
      <c r="E4" s="118">
        <v>8993789</v>
      </c>
      <c r="F4" s="118">
        <v>8993789</v>
      </c>
      <c r="G4" s="118">
        <v>9016569</v>
      </c>
      <c r="H4" s="118">
        <v>9032745</v>
      </c>
      <c r="I4" s="118">
        <v>9098768</v>
      </c>
      <c r="J4" s="118">
        <v>9140197</v>
      </c>
      <c r="K4" s="118">
        <v>9395764</v>
      </c>
      <c r="L4" s="118">
        <v>9720537</v>
      </c>
      <c r="M4" s="118">
        <v>10712433</v>
      </c>
      <c r="N4" s="118">
        <v>9870143</v>
      </c>
      <c r="O4" s="118">
        <v>10654322</v>
      </c>
    </row>
    <row r="5" spans="1:15" ht="30.75" customHeight="1">
      <c r="A5" s="262" t="s">
        <v>29</v>
      </c>
      <c r="B5" s="263"/>
      <c r="C5" s="3">
        <v>2167.6099999999992</v>
      </c>
      <c r="D5" s="3">
        <v>2163.7499999999991</v>
      </c>
      <c r="E5" s="3">
        <v>2216.2499999999995</v>
      </c>
      <c r="F5" s="3">
        <v>2216.2499999999995</v>
      </c>
      <c r="G5" s="3">
        <v>2218.2499999999995</v>
      </c>
      <c r="H5" s="3">
        <v>2228.3499999999995</v>
      </c>
      <c r="I5" s="3">
        <v>2197.7219999999993</v>
      </c>
      <c r="J5" s="3">
        <v>2274.8719999999994</v>
      </c>
      <c r="K5" s="3">
        <v>2365.7519999999995</v>
      </c>
      <c r="L5" s="3">
        <v>2555.1419999999994</v>
      </c>
      <c r="M5" s="3">
        <v>2868.76</v>
      </c>
      <c r="N5" s="3">
        <v>2744.92</v>
      </c>
      <c r="O5" s="3">
        <v>2759.6400000000003</v>
      </c>
    </row>
    <row r="6" spans="1:15">
      <c r="A6" s="264" t="s">
        <v>30</v>
      </c>
      <c r="B6" s="3" t="s">
        <v>13</v>
      </c>
      <c r="C6" s="3">
        <v>9</v>
      </c>
      <c r="D6" s="3">
        <v>9</v>
      </c>
      <c r="E6" s="3">
        <v>9</v>
      </c>
      <c r="F6" s="3">
        <v>9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11</v>
      </c>
      <c r="M6" s="3">
        <v>11</v>
      </c>
      <c r="N6" s="3">
        <v>11</v>
      </c>
      <c r="O6" s="3">
        <v>11</v>
      </c>
    </row>
    <row r="7" spans="1:15">
      <c r="A7" s="258"/>
      <c r="B7" s="3" t="s">
        <v>14</v>
      </c>
      <c r="C7" s="3">
        <v>14</v>
      </c>
      <c r="D7" s="3">
        <v>14</v>
      </c>
      <c r="E7" s="3">
        <v>14</v>
      </c>
      <c r="F7" s="3">
        <v>19</v>
      </c>
      <c r="G7" s="3">
        <v>18</v>
      </c>
      <c r="H7" s="3">
        <v>18</v>
      </c>
      <c r="I7" s="3">
        <v>18</v>
      </c>
      <c r="J7" s="3">
        <v>18</v>
      </c>
      <c r="K7" s="3">
        <v>19</v>
      </c>
      <c r="L7" s="3">
        <v>21</v>
      </c>
      <c r="M7" s="3">
        <v>22</v>
      </c>
      <c r="N7" s="3">
        <v>22</v>
      </c>
      <c r="O7" s="3">
        <v>23</v>
      </c>
    </row>
    <row r="8" spans="1:15">
      <c r="A8" s="258"/>
      <c r="B8" s="3" t="s">
        <v>15</v>
      </c>
      <c r="C8" s="3">
        <v>55</v>
      </c>
      <c r="D8" s="3">
        <v>54</v>
      </c>
      <c r="E8" s="3">
        <v>55</v>
      </c>
      <c r="F8" s="3">
        <v>50</v>
      </c>
      <c r="G8" s="3">
        <v>51</v>
      </c>
      <c r="H8" s="3">
        <v>52</v>
      </c>
      <c r="I8" s="3">
        <v>53</v>
      </c>
      <c r="J8" s="3">
        <v>57</v>
      </c>
      <c r="K8" s="3">
        <v>58</v>
      </c>
      <c r="L8" s="3">
        <v>57</v>
      </c>
      <c r="M8" s="3">
        <v>60</v>
      </c>
      <c r="N8" s="3">
        <v>59</v>
      </c>
      <c r="O8" s="3">
        <v>54</v>
      </c>
    </row>
    <row r="9" spans="1:15">
      <c r="A9" s="258"/>
      <c r="B9" s="3" t="s">
        <v>16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1</v>
      </c>
      <c r="N9" s="3">
        <v>1</v>
      </c>
      <c r="O9" s="3">
        <v>1</v>
      </c>
    </row>
    <row r="10" spans="1:15">
      <c r="A10" s="258"/>
      <c r="B10" s="3" t="s">
        <v>17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>
      <c r="A11" s="259"/>
      <c r="B11" s="3" t="s">
        <v>18</v>
      </c>
      <c r="C11" s="3">
        <v>78</v>
      </c>
      <c r="D11" s="3">
        <v>77</v>
      </c>
      <c r="E11" s="3">
        <v>78</v>
      </c>
      <c r="F11" s="3">
        <v>78</v>
      </c>
      <c r="G11" s="3">
        <v>79</v>
      </c>
      <c r="H11" s="3">
        <v>80</v>
      </c>
      <c r="I11" s="3">
        <v>81</v>
      </c>
      <c r="J11" s="3">
        <v>85</v>
      </c>
      <c r="K11" s="3">
        <v>87</v>
      </c>
      <c r="L11" s="3">
        <v>90</v>
      </c>
      <c r="M11" s="3">
        <v>94</v>
      </c>
      <c r="N11" s="3">
        <v>93</v>
      </c>
      <c r="O11" s="3">
        <v>89</v>
      </c>
    </row>
    <row r="12" spans="1:15">
      <c r="A12" s="23"/>
      <c r="B12" s="2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121" customFormat="1" ht="15">
      <c r="A13" s="206" t="s">
        <v>31</v>
      </c>
      <c r="B13" s="207"/>
      <c r="C13" s="178">
        <v>16509359</v>
      </c>
      <c r="D13" s="178">
        <v>16514790</v>
      </c>
      <c r="E13" s="178">
        <v>16574528</v>
      </c>
      <c r="F13" s="178">
        <v>16628835</v>
      </c>
      <c r="G13" s="178">
        <v>16941100</v>
      </c>
      <c r="H13" s="178">
        <v>16846063</v>
      </c>
      <c r="I13" s="178">
        <v>16846063</v>
      </c>
      <c r="J13" s="178">
        <v>16509359</v>
      </c>
      <c r="K13" s="178">
        <v>16429480</v>
      </c>
      <c r="L13" s="178">
        <v>16197756</v>
      </c>
      <c r="M13" s="178">
        <v>16153105</v>
      </c>
      <c r="N13" s="178">
        <v>16030880</v>
      </c>
      <c r="O13" s="178">
        <v>16397984</v>
      </c>
    </row>
    <row r="14" spans="1:15" ht="15">
      <c r="A14" s="262" t="s">
        <v>32</v>
      </c>
      <c r="B14" s="263"/>
      <c r="C14" s="192" t="s">
        <v>25</v>
      </c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spans="1:15">
      <c r="A15" s="264" t="s">
        <v>33</v>
      </c>
      <c r="B15" s="3" t="s">
        <v>19</v>
      </c>
      <c r="C15" s="3">
        <v>21</v>
      </c>
      <c r="D15" s="3">
        <v>21</v>
      </c>
      <c r="E15" s="3">
        <v>21</v>
      </c>
      <c r="F15" s="3">
        <v>21</v>
      </c>
      <c r="G15" s="3">
        <v>21</v>
      </c>
      <c r="H15" s="3">
        <v>21</v>
      </c>
      <c r="I15" s="3">
        <v>21</v>
      </c>
      <c r="J15" s="3">
        <v>21</v>
      </c>
      <c r="K15" s="3">
        <v>21</v>
      </c>
      <c r="L15" s="3">
        <v>22</v>
      </c>
      <c r="M15" s="3">
        <v>22</v>
      </c>
      <c r="N15" s="3">
        <v>22</v>
      </c>
      <c r="O15" s="3">
        <v>22</v>
      </c>
    </row>
    <row r="16" spans="1:15">
      <c r="A16" s="258"/>
      <c r="B16" s="3" t="s">
        <v>20</v>
      </c>
      <c r="C16" s="3">
        <v>122</v>
      </c>
      <c r="D16" s="3">
        <v>124</v>
      </c>
      <c r="E16" s="3">
        <v>125</v>
      </c>
      <c r="F16" s="3">
        <v>127</v>
      </c>
      <c r="G16" s="3">
        <v>126</v>
      </c>
      <c r="H16" s="3">
        <v>126</v>
      </c>
      <c r="I16" s="3">
        <v>126</v>
      </c>
      <c r="J16" s="3">
        <v>126</v>
      </c>
      <c r="K16" s="3">
        <v>126</v>
      </c>
      <c r="L16" s="3">
        <v>138</v>
      </c>
      <c r="M16" s="3">
        <v>143</v>
      </c>
      <c r="N16" s="3">
        <v>143</v>
      </c>
      <c r="O16" s="3">
        <v>143</v>
      </c>
    </row>
    <row r="17" spans="1:15">
      <c r="A17" s="258"/>
      <c r="B17" s="3" t="s">
        <v>21</v>
      </c>
      <c r="C17" s="3">
        <v>6080</v>
      </c>
      <c r="D17" s="3">
        <v>6082</v>
      </c>
      <c r="E17" s="3">
        <v>6104</v>
      </c>
      <c r="F17" s="3">
        <v>6124</v>
      </c>
      <c r="G17" s="3">
        <v>6239</v>
      </c>
      <c r="H17" s="3">
        <v>6204</v>
      </c>
      <c r="I17" s="3">
        <v>6204</v>
      </c>
      <c r="J17" s="3">
        <v>6203</v>
      </c>
      <c r="K17" s="3">
        <v>6207</v>
      </c>
      <c r="L17" s="3">
        <v>6306</v>
      </c>
      <c r="M17" s="3">
        <v>6234</v>
      </c>
      <c r="N17" s="3">
        <v>6220</v>
      </c>
      <c r="O17" s="3">
        <v>6225</v>
      </c>
    </row>
    <row r="18" spans="1:15">
      <c r="A18" s="258"/>
      <c r="B18" s="3" t="s">
        <v>17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259"/>
      <c r="B19" s="3" t="s">
        <v>18</v>
      </c>
      <c r="C19" s="3">
        <f>SUM(C15:C18)</f>
        <v>6223</v>
      </c>
      <c r="D19" s="3">
        <f t="shared" ref="D19:O19" si="1">SUM(D15:D18)</f>
        <v>6227</v>
      </c>
      <c r="E19" s="3">
        <f t="shared" si="1"/>
        <v>6250</v>
      </c>
      <c r="F19" s="3">
        <f t="shared" si="1"/>
        <v>6272</v>
      </c>
      <c r="G19" s="3">
        <f t="shared" si="1"/>
        <v>6386</v>
      </c>
      <c r="H19" s="3">
        <f t="shared" si="1"/>
        <v>6351</v>
      </c>
      <c r="I19" s="3">
        <f t="shared" si="1"/>
        <v>6351</v>
      </c>
      <c r="J19" s="3">
        <f t="shared" si="1"/>
        <v>6350</v>
      </c>
      <c r="K19" s="3">
        <f t="shared" si="1"/>
        <v>6354</v>
      </c>
      <c r="L19" s="3">
        <f t="shared" si="1"/>
        <v>6466</v>
      </c>
      <c r="M19" s="3">
        <f t="shared" si="1"/>
        <v>6399</v>
      </c>
      <c r="N19" s="3">
        <f t="shared" si="1"/>
        <v>6385</v>
      </c>
      <c r="O19" s="3">
        <f t="shared" si="1"/>
        <v>6390</v>
      </c>
    </row>
    <row r="21" spans="1:15" ht="15">
      <c r="A21" s="1" t="s">
        <v>104</v>
      </c>
    </row>
    <row r="22" spans="1:15">
      <c r="A22" s="2" t="s">
        <v>105</v>
      </c>
    </row>
    <row r="23" spans="1:15" ht="15">
      <c r="A23" s="1" t="s">
        <v>106</v>
      </c>
    </row>
    <row r="24" spans="1:15">
      <c r="A24" s="2" t="s">
        <v>107</v>
      </c>
    </row>
    <row r="25" spans="1:15">
      <c r="A25" s="2" t="s">
        <v>108</v>
      </c>
    </row>
    <row r="26" spans="1:15">
      <c r="A26" s="2" t="s">
        <v>109</v>
      </c>
    </row>
  </sheetData>
  <mergeCells count="9">
    <mergeCell ref="A14:B14"/>
    <mergeCell ref="C14:O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683F-DFE6-4D36-97F1-4E3A5B39E190}">
  <dimension ref="A1:AD19"/>
  <sheetViews>
    <sheetView topLeftCell="E1" zoomScale="74" zoomScaleNormal="74" workbookViewId="0">
      <selection activeCell="N13" sqref="N13"/>
    </sheetView>
  </sheetViews>
  <sheetFormatPr defaultRowHeight="15"/>
  <cols>
    <col min="1" max="1" width="29.28515625" customWidth="1"/>
    <col min="2" max="2" width="26.140625" customWidth="1"/>
    <col min="3" max="3" width="11.28515625" bestFit="1" customWidth="1"/>
    <col min="14" max="14" width="8.7109375" style="125"/>
  </cols>
  <sheetData>
    <row r="1" spans="1:30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30" ht="15.75">
      <c r="A2" s="190" t="s">
        <v>37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30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115" t="str">
        <f t="shared" si="0"/>
        <v>2022-23</v>
      </c>
      <c r="O3" s="4" t="str">
        <f t="shared" si="0"/>
        <v>2023-24</v>
      </c>
    </row>
    <row r="4" spans="1:30" s="123" customFormat="1">
      <c r="A4" s="191" t="s">
        <v>28</v>
      </c>
      <c r="B4" s="191"/>
      <c r="C4" s="122">
        <v>595</v>
      </c>
      <c r="D4" s="126">
        <v>603</v>
      </c>
      <c r="E4" s="127">
        <v>611</v>
      </c>
      <c r="F4" s="127">
        <v>619</v>
      </c>
      <c r="G4" s="122">
        <v>627</v>
      </c>
      <c r="H4" s="127">
        <v>636</v>
      </c>
      <c r="I4" s="127">
        <v>644</v>
      </c>
      <c r="J4" s="127">
        <v>652</v>
      </c>
      <c r="K4" s="127">
        <v>660</v>
      </c>
      <c r="L4" s="127">
        <v>668</v>
      </c>
      <c r="M4" s="127">
        <v>676</v>
      </c>
      <c r="N4" s="127">
        <v>684</v>
      </c>
      <c r="O4" s="127">
        <v>691</v>
      </c>
    </row>
    <row r="5" spans="1:30">
      <c r="A5" s="188" t="s">
        <v>29</v>
      </c>
      <c r="B5" s="188"/>
      <c r="C5" s="6">
        <v>282.89</v>
      </c>
      <c r="D5" s="6">
        <v>282.89</v>
      </c>
      <c r="E5" s="6">
        <v>282.89</v>
      </c>
      <c r="F5" s="6">
        <v>282.89</v>
      </c>
      <c r="G5" s="6">
        <v>282.89</v>
      </c>
      <c r="H5" s="6">
        <v>282.89</v>
      </c>
      <c r="I5" s="6">
        <v>282.89</v>
      </c>
      <c r="J5" s="6">
        <v>282.89</v>
      </c>
      <c r="K5" s="6">
        <v>282.89</v>
      </c>
      <c r="L5" s="6">
        <v>282.89</v>
      </c>
      <c r="M5" s="6">
        <v>282.89</v>
      </c>
      <c r="N5" s="6">
        <v>282.89</v>
      </c>
      <c r="O5" s="6">
        <v>282.89</v>
      </c>
    </row>
    <row r="6" spans="1:30">
      <c r="A6" s="188" t="s">
        <v>30</v>
      </c>
      <c r="B6" s="3" t="s">
        <v>13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116">
        <v>0</v>
      </c>
      <c r="O6" s="3"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>
      <c r="A7" s="188"/>
      <c r="B7" s="3" t="s">
        <v>14</v>
      </c>
      <c r="C7" s="3">
        <v>6</v>
      </c>
      <c r="D7" s="3">
        <v>6</v>
      </c>
      <c r="E7" s="3">
        <v>6</v>
      </c>
      <c r="F7" s="3">
        <v>6</v>
      </c>
      <c r="G7" s="3">
        <v>6</v>
      </c>
      <c r="H7" s="3">
        <v>6</v>
      </c>
      <c r="I7" s="3">
        <v>6</v>
      </c>
      <c r="J7" s="3">
        <v>6</v>
      </c>
      <c r="K7" s="3">
        <v>6</v>
      </c>
      <c r="L7" s="3">
        <v>6</v>
      </c>
      <c r="M7" s="3">
        <v>6</v>
      </c>
      <c r="N7" s="116">
        <v>6</v>
      </c>
      <c r="O7" s="3">
        <v>6</v>
      </c>
    </row>
    <row r="8" spans="1:30">
      <c r="A8" s="188"/>
      <c r="B8" s="3" t="s">
        <v>15</v>
      </c>
      <c r="C8" s="3">
        <v>22</v>
      </c>
      <c r="D8" s="3">
        <v>22</v>
      </c>
      <c r="E8" s="3">
        <v>22</v>
      </c>
      <c r="F8" s="3">
        <v>22</v>
      </c>
      <c r="G8" s="3">
        <v>22</v>
      </c>
      <c r="H8" s="3">
        <v>22</v>
      </c>
      <c r="I8" s="3">
        <v>22</v>
      </c>
      <c r="J8" s="3">
        <v>22</v>
      </c>
      <c r="K8" s="3">
        <v>22</v>
      </c>
      <c r="L8" s="3">
        <v>22</v>
      </c>
      <c r="M8" s="3">
        <v>22</v>
      </c>
      <c r="N8" s="116">
        <v>22</v>
      </c>
      <c r="O8" s="3">
        <v>22</v>
      </c>
    </row>
    <row r="9" spans="1:30">
      <c r="A9" s="188"/>
      <c r="B9" s="3" t="s">
        <v>16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116">
        <v>1</v>
      </c>
      <c r="O9" s="3">
        <v>1</v>
      </c>
    </row>
    <row r="10" spans="1:30">
      <c r="A10" s="188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16"/>
      <c r="O10" s="3"/>
    </row>
    <row r="11" spans="1:30">
      <c r="A11" s="188"/>
      <c r="B11" s="3" t="s">
        <v>18</v>
      </c>
      <c r="C11" s="3">
        <f>SUM(C6:C10)</f>
        <v>29</v>
      </c>
      <c r="D11" s="3">
        <f t="shared" ref="D11:O11" si="1">SUM(D6:D10)</f>
        <v>29</v>
      </c>
      <c r="E11" s="3">
        <f t="shared" si="1"/>
        <v>29</v>
      </c>
      <c r="F11" s="3">
        <f t="shared" si="1"/>
        <v>29</v>
      </c>
      <c r="G11" s="3">
        <f t="shared" si="1"/>
        <v>29</v>
      </c>
      <c r="H11" s="3">
        <f t="shared" si="1"/>
        <v>29</v>
      </c>
      <c r="I11" s="3">
        <f t="shared" si="1"/>
        <v>29</v>
      </c>
      <c r="J11" s="3">
        <f t="shared" si="1"/>
        <v>29</v>
      </c>
      <c r="K11" s="3">
        <f t="shared" si="1"/>
        <v>29</v>
      </c>
      <c r="L11" s="3">
        <f t="shared" si="1"/>
        <v>29</v>
      </c>
      <c r="M11" s="3">
        <f t="shared" si="1"/>
        <v>29</v>
      </c>
      <c r="N11" s="116">
        <f t="shared" si="1"/>
        <v>29</v>
      </c>
      <c r="O11" s="3">
        <f t="shared" si="1"/>
        <v>29</v>
      </c>
    </row>
    <row r="12" spans="1:30">
      <c r="A12" s="1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6"/>
      <c r="O12" s="3"/>
    </row>
    <row r="13" spans="1:30" s="123" customFormat="1">
      <c r="A13" s="191" t="s">
        <v>31</v>
      </c>
      <c r="B13" s="191"/>
      <c r="C13" s="118">
        <v>2372</v>
      </c>
      <c r="D13" s="118">
        <v>2396</v>
      </c>
      <c r="E13" s="118">
        <v>2421</v>
      </c>
      <c r="F13" s="118">
        <v>2445</v>
      </c>
      <c r="G13" s="118">
        <v>2469</v>
      </c>
      <c r="H13" s="118">
        <v>2493</v>
      </c>
      <c r="I13" s="118">
        <v>2517</v>
      </c>
      <c r="J13" s="118">
        <v>2540</v>
      </c>
      <c r="K13" s="118">
        <v>2564</v>
      </c>
      <c r="L13" s="118">
        <v>2588</v>
      </c>
      <c r="M13" s="118">
        <v>2612</v>
      </c>
      <c r="N13" s="116">
        <v>2634</v>
      </c>
      <c r="O13" s="118">
        <v>2658</v>
      </c>
    </row>
    <row r="14" spans="1:30">
      <c r="A14" s="188" t="s">
        <v>32</v>
      </c>
      <c r="B14" s="188"/>
      <c r="C14" s="3">
        <v>22146.11</v>
      </c>
      <c r="D14" s="3">
        <v>22146.11</v>
      </c>
      <c r="E14" s="3">
        <v>22146.11</v>
      </c>
      <c r="F14" s="3">
        <v>22146.11</v>
      </c>
      <c r="G14" s="3">
        <v>22146.11</v>
      </c>
      <c r="H14" s="3">
        <v>22146.11</v>
      </c>
      <c r="I14" s="3">
        <v>22146.11</v>
      </c>
      <c r="J14" s="3">
        <v>22146.11</v>
      </c>
      <c r="K14" s="3">
        <v>22146.11</v>
      </c>
      <c r="L14" s="3">
        <v>22146.11</v>
      </c>
      <c r="M14" s="3">
        <v>22146.11</v>
      </c>
      <c r="N14" s="116">
        <v>22146.11</v>
      </c>
      <c r="O14" s="3">
        <v>22146.11</v>
      </c>
    </row>
    <row r="15" spans="1:30">
      <c r="A15" s="188" t="s">
        <v>33</v>
      </c>
      <c r="B15" s="3" t="s">
        <v>19</v>
      </c>
      <c r="C15" s="3">
        <v>7</v>
      </c>
      <c r="D15" s="3">
        <v>11</v>
      </c>
      <c r="E15" s="3">
        <v>11</v>
      </c>
      <c r="F15" s="3">
        <v>11</v>
      </c>
      <c r="G15" s="3">
        <v>11</v>
      </c>
      <c r="H15" s="3">
        <v>11</v>
      </c>
      <c r="I15" s="3">
        <v>11</v>
      </c>
      <c r="J15" s="3">
        <v>11</v>
      </c>
      <c r="K15" s="3">
        <v>11</v>
      </c>
      <c r="L15" s="3">
        <v>11</v>
      </c>
      <c r="M15" s="3">
        <v>12</v>
      </c>
      <c r="N15" s="116">
        <v>12</v>
      </c>
      <c r="O15" s="3">
        <v>12</v>
      </c>
    </row>
    <row r="16" spans="1:30">
      <c r="A16" s="188"/>
      <c r="B16" s="3" t="s">
        <v>20</v>
      </c>
      <c r="C16" s="3">
        <v>39</v>
      </c>
      <c r="D16" s="3">
        <v>39</v>
      </c>
      <c r="E16" s="3">
        <v>39</v>
      </c>
      <c r="F16" s="3">
        <v>39</v>
      </c>
      <c r="G16" s="3">
        <v>39</v>
      </c>
      <c r="H16" s="3">
        <v>43</v>
      </c>
      <c r="I16" s="3">
        <v>46</v>
      </c>
      <c r="J16" s="3">
        <v>46</v>
      </c>
      <c r="K16" s="3">
        <v>46</v>
      </c>
      <c r="L16" s="3">
        <v>46</v>
      </c>
      <c r="M16" s="3">
        <v>46</v>
      </c>
      <c r="N16" s="116">
        <v>55</v>
      </c>
      <c r="O16" s="3">
        <v>55</v>
      </c>
    </row>
    <row r="17" spans="1:15">
      <c r="A17" s="188"/>
      <c r="B17" s="3" t="s">
        <v>21</v>
      </c>
      <c r="C17" s="3">
        <v>6459</v>
      </c>
      <c r="D17" s="3">
        <v>6459</v>
      </c>
      <c r="E17" s="3">
        <v>6459</v>
      </c>
      <c r="F17" s="3">
        <v>6459</v>
      </c>
      <c r="G17" s="3">
        <v>6459</v>
      </c>
      <c r="H17" s="3">
        <v>6459</v>
      </c>
      <c r="I17" s="3">
        <v>6459</v>
      </c>
      <c r="J17" s="3">
        <v>6459</v>
      </c>
      <c r="K17" s="3">
        <v>6459</v>
      </c>
      <c r="L17" s="3">
        <v>6459</v>
      </c>
      <c r="M17" s="3">
        <v>6459</v>
      </c>
      <c r="N17" s="116">
        <v>6459</v>
      </c>
      <c r="O17" s="3">
        <v>6459</v>
      </c>
    </row>
    <row r="18" spans="1:15">
      <c r="A18" s="188"/>
      <c r="B18" s="3" t="s">
        <v>17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16"/>
      <c r="O18" s="3"/>
    </row>
    <row r="19" spans="1:15">
      <c r="A19" s="188"/>
      <c r="B19" s="3" t="s">
        <v>18</v>
      </c>
      <c r="C19" s="3">
        <f>SUM(C15:C18)</f>
        <v>6505</v>
      </c>
      <c r="D19" s="3">
        <f t="shared" ref="D19:O19" si="2">SUM(D15:D18)</f>
        <v>6509</v>
      </c>
      <c r="E19" s="3">
        <f t="shared" si="2"/>
        <v>6509</v>
      </c>
      <c r="F19" s="3">
        <f t="shared" si="2"/>
        <v>6509</v>
      </c>
      <c r="G19" s="3">
        <f t="shared" si="2"/>
        <v>6509</v>
      </c>
      <c r="H19" s="3">
        <f t="shared" si="2"/>
        <v>6513</v>
      </c>
      <c r="I19" s="3">
        <f t="shared" si="2"/>
        <v>6516</v>
      </c>
      <c r="J19" s="3">
        <f t="shared" si="2"/>
        <v>6516</v>
      </c>
      <c r="K19" s="3">
        <f t="shared" si="2"/>
        <v>6516</v>
      </c>
      <c r="L19" s="3">
        <f t="shared" si="2"/>
        <v>6516</v>
      </c>
      <c r="M19" s="3">
        <f t="shared" si="2"/>
        <v>6517</v>
      </c>
      <c r="N19" s="116">
        <f t="shared" si="2"/>
        <v>6526</v>
      </c>
      <c r="O19" s="3">
        <f t="shared" si="2"/>
        <v>6526</v>
      </c>
    </row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ABE6-1BE2-40F6-8771-CD28B6972A0C}">
  <dimension ref="A1:Q19"/>
  <sheetViews>
    <sheetView topLeftCell="I1" workbookViewId="0">
      <selection activeCell="N13" sqref="N13"/>
    </sheetView>
  </sheetViews>
  <sheetFormatPr defaultColWidth="8.42578125" defaultRowHeight="12"/>
  <cols>
    <col min="1" max="1" width="11.42578125" style="55" customWidth="1"/>
    <col min="2" max="2" width="10.28515625" style="55" customWidth="1"/>
    <col min="3" max="15" width="10" style="60" customWidth="1"/>
    <col min="16" max="16" width="8.42578125" style="55"/>
    <col min="17" max="17" width="8.140625" style="55" hidden="1" customWidth="1"/>
    <col min="18" max="16384" width="8.42578125" style="55"/>
  </cols>
  <sheetData>
    <row r="1" spans="1:15" ht="12.75">
      <c r="A1" s="272" t="s">
        <v>110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4"/>
    </row>
    <row r="2" spans="1:15">
      <c r="A2" s="275" t="s">
        <v>111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7"/>
    </row>
    <row r="3" spans="1:15">
      <c r="A3" s="56"/>
      <c r="B3" s="56"/>
      <c r="C3" s="57" t="s">
        <v>0</v>
      </c>
      <c r="D3" s="57" t="s">
        <v>1</v>
      </c>
      <c r="E3" s="57" t="s">
        <v>2</v>
      </c>
      <c r="F3" s="57" t="s">
        <v>3</v>
      </c>
      <c r="G3" s="57" t="s">
        <v>4</v>
      </c>
      <c r="H3" s="58" t="s">
        <v>5</v>
      </c>
      <c r="I3" s="58" t="s">
        <v>6</v>
      </c>
      <c r="J3" s="58" t="s">
        <v>7</v>
      </c>
      <c r="K3" s="57" t="s">
        <v>8</v>
      </c>
      <c r="L3" s="57" t="s">
        <v>9</v>
      </c>
      <c r="M3" s="57" t="s">
        <v>10</v>
      </c>
      <c r="N3" s="57" t="s">
        <v>11</v>
      </c>
      <c r="O3" s="57" t="s">
        <v>12</v>
      </c>
    </row>
    <row r="4" spans="1:15" s="180" customFormat="1">
      <c r="A4" s="265" t="s">
        <v>28</v>
      </c>
      <c r="B4" s="266"/>
      <c r="C4" s="179">
        <v>6228864</v>
      </c>
      <c r="D4" s="179">
        <v>6240812</v>
      </c>
      <c r="E4" s="179">
        <v>6252943</v>
      </c>
      <c r="F4" s="179">
        <v>6265263</v>
      </c>
      <c r="G4" s="179">
        <v>6277773</v>
      </c>
      <c r="H4" s="179">
        <v>7656765</v>
      </c>
      <c r="I4" s="179">
        <v>7681006</v>
      </c>
      <c r="J4" s="179">
        <v>7713696</v>
      </c>
      <c r="K4" s="179">
        <v>7737741</v>
      </c>
      <c r="L4" s="179">
        <v>7762170</v>
      </c>
      <c r="M4" s="179">
        <v>7786992</v>
      </c>
      <c r="N4" s="179">
        <v>7812199</v>
      </c>
      <c r="O4" s="179">
        <v>7837797</v>
      </c>
    </row>
    <row r="5" spans="1:15">
      <c r="A5" s="267" t="s">
        <v>29</v>
      </c>
      <c r="B5" s="268"/>
      <c r="C5" s="57">
        <v>1780.52</v>
      </c>
      <c r="D5" s="57">
        <v>1780.52</v>
      </c>
      <c r="E5" s="57">
        <v>1780.52</v>
      </c>
      <c r="F5" s="57">
        <v>1780.52</v>
      </c>
      <c r="G5" s="57">
        <v>1780.52</v>
      </c>
      <c r="H5" s="58">
        <v>3057.1189895571601</v>
      </c>
      <c r="I5" s="58">
        <v>3057.1189895571601</v>
      </c>
      <c r="J5" s="58">
        <v>3057.1189895571601</v>
      </c>
      <c r="K5" s="57">
        <v>3057.1189895571601</v>
      </c>
      <c r="L5" s="57">
        <v>3057.1189895571601</v>
      </c>
      <c r="M5" s="57">
        <v>3057.1189895571601</v>
      </c>
      <c r="N5" s="57">
        <v>3057.1189895571601</v>
      </c>
      <c r="O5" s="57">
        <v>3057.1189895571601</v>
      </c>
    </row>
    <row r="6" spans="1:15" ht="24">
      <c r="A6" s="269" t="s">
        <v>30</v>
      </c>
      <c r="B6" s="59" t="s">
        <v>13</v>
      </c>
      <c r="C6" s="57">
        <v>5</v>
      </c>
      <c r="D6" s="57">
        <v>5</v>
      </c>
      <c r="E6" s="57">
        <v>5</v>
      </c>
      <c r="F6" s="57">
        <v>5</v>
      </c>
      <c r="G6" s="57">
        <v>5</v>
      </c>
      <c r="H6" s="58">
        <v>6</v>
      </c>
      <c r="I6" s="58">
        <v>6</v>
      </c>
      <c r="J6" s="58">
        <v>6</v>
      </c>
      <c r="K6" s="57">
        <v>6</v>
      </c>
      <c r="L6" s="57">
        <v>6</v>
      </c>
      <c r="M6" s="57">
        <v>6</v>
      </c>
      <c r="N6" s="57">
        <v>6</v>
      </c>
      <c r="O6" s="57">
        <v>6</v>
      </c>
    </row>
    <row r="7" spans="1:15" ht="24">
      <c r="A7" s="270"/>
      <c r="B7" s="59" t="s">
        <v>14</v>
      </c>
      <c r="C7" s="57">
        <v>60</v>
      </c>
      <c r="D7" s="57">
        <v>60</v>
      </c>
      <c r="E7" s="57">
        <v>60</v>
      </c>
      <c r="F7" s="57">
        <v>60</v>
      </c>
      <c r="G7" s="57">
        <v>60</v>
      </c>
      <c r="H7" s="58">
        <v>87</v>
      </c>
      <c r="I7" s="58">
        <v>87</v>
      </c>
      <c r="J7" s="58">
        <v>87</v>
      </c>
      <c r="K7" s="57">
        <v>87</v>
      </c>
      <c r="L7" s="57">
        <v>87</v>
      </c>
      <c r="M7" s="57">
        <v>87</v>
      </c>
      <c r="N7" s="57">
        <v>87</v>
      </c>
      <c r="O7" s="57">
        <v>87</v>
      </c>
    </row>
    <row r="8" spans="1:15" ht="24">
      <c r="A8" s="270"/>
      <c r="B8" s="59" t="s">
        <v>15</v>
      </c>
      <c r="C8" s="57"/>
      <c r="D8" s="57"/>
      <c r="E8" s="57"/>
      <c r="F8" s="57"/>
      <c r="G8" s="57"/>
      <c r="H8" s="58"/>
      <c r="I8" s="58"/>
      <c r="J8" s="58"/>
      <c r="K8" s="57"/>
      <c r="L8" s="57"/>
      <c r="M8" s="57"/>
      <c r="N8" s="57"/>
      <c r="O8" s="57"/>
    </row>
    <row r="9" spans="1:15" ht="24">
      <c r="A9" s="270"/>
      <c r="B9" s="59" t="s">
        <v>16</v>
      </c>
      <c r="C9" s="57">
        <v>1</v>
      </c>
      <c r="D9" s="57">
        <v>1</v>
      </c>
      <c r="E9" s="57">
        <v>1</v>
      </c>
      <c r="F9" s="57">
        <v>1</v>
      </c>
      <c r="G9" s="57">
        <v>1</v>
      </c>
      <c r="H9" s="58">
        <v>1</v>
      </c>
      <c r="I9" s="58">
        <v>1</v>
      </c>
      <c r="J9" s="58">
        <v>1</v>
      </c>
      <c r="K9" s="57">
        <v>1</v>
      </c>
      <c r="L9" s="57">
        <v>1</v>
      </c>
      <c r="M9" s="57">
        <v>1</v>
      </c>
      <c r="N9" s="57">
        <v>1</v>
      </c>
      <c r="O9" s="57">
        <v>1</v>
      </c>
    </row>
    <row r="10" spans="1:15" ht="36">
      <c r="A10" s="270"/>
      <c r="B10" s="59" t="s">
        <v>17</v>
      </c>
      <c r="C10" s="57"/>
      <c r="D10" s="57"/>
      <c r="E10" s="57"/>
      <c r="F10" s="57"/>
      <c r="G10" s="57"/>
      <c r="H10" s="58"/>
      <c r="I10" s="58"/>
      <c r="J10" s="58"/>
      <c r="K10" s="57"/>
      <c r="L10" s="57"/>
      <c r="M10" s="57"/>
      <c r="N10" s="57"/>
      <c r="O10" s="57"/>
    </row>
    <row r="11" spans="1:15">
      <c r="A11" s="271"/>
      <c r="B11" s="59" t="s">
        <v>18</v>
      </c>
      <c r="C11" s="57">
        <v>66</v>
      </c>
      <c r="D11" s="57">
        <v>66</v>
      </c>
      <c r="E11" s="57">
        <v>66</v>
      </c>
      <c r="F11" s="57">
        <v>66</v>
      </c>
      <c r="G11" s="57">
        <v>66</v>
      </c>
      <c r="H11" s="58">
        <v>94</v>
      </c>
      <c r="I11" s="58">
        <v>94</v>
      </c>
      <c r="J11" s="58">
        <v>94</v>
      </c>
      <c r="K11" s="57">
        <v>94</v>
      </c>
      <c r="L11" s="57">
        <v>94</v>
      </c>
      <c r="M11" s="57">
        <v>94</v>
      </c>
      <c r="N11" s="57">
        <v>94</v>
      </c>
      <c r="O11" s="57">
        <v>94</v>
      </c>
    </row>
    <row r="12" spans="1:15">
      <c r="A12" s="278"/>
      <c r="B12" s="279"/>
      <c r="C12" s="57"/>
      <c r="D12" s="57"/>
      <c r="E12" s="57"/>
      <c r="F12" s="57"/>
      <c r="G12" s="57"/>
      <c r="H12" s="58"/>
      <c r="I12" s="58"/>
      <c r="J12" s="58"/>
      <c r="K12" s="57"/>
      <c r="L12" s="57"/>
      <c r="M12" s="57"/>
      <c r="N12" s="57"/>
      <c r="O12" s="57"/>
    </row>
    <row r="13" spans="1:15" s="180" customFormat="1">
      <c r="A13" s="265" t="s">
        <v>31</v>
      </c>
      <c r="B13" s="266"/>
      <c r="C13" s="179">
        <v>27387286</v>
      </c>
      <c r="D13" s="179">
        <v>27536548</v>
      </c>
      <c r="E13" s="179">
        <v>27688727</v>
      </c>
      <c r="F13" s="179">
        <v>27843837</v>
      </c>
      <c r="G13" s="179">
        <v>28001896</v>
      </c>
      <c r="H13" s="179">
        <v>26796604</v>
      </c>
      <c r="I13" s="179">
        <v>26949186</v>
      </c>
      <c r="J13" s="179">
        <v>27096487</v>
      </c>
      <c r="K13" s="179">
        <v>27255615</v>
      </c>
      <c r="L13" s="179">
        <v>27417544</v>
      </c>
      <c r="M13" s="179">
        <v>27582292</v>
      </c>
      <c r="N13" s="179">
        <v>27749895</v>
      </c>
      <c r="O13" s="179">
        <v>27920392</v>
      </c>
    </row>
    <row r="14" spans="1:15">
      <c r="A14" s="267" t="s">
        <v>32</v>
      </c>
      <c r="B14" s="268"/>
      <c r="C14" s="57">
        <v>37082.484075956301</v>
      </c>
      <c r="D14" s="57">
        <v>37082.484075956301</v>
      </c>
      <c r="E14" s="57">
        <v>37082.484075956301</v>
      </c>
      <c r="F14" s="57">
        <v>37082.484075956301</v>
      </c>
      <c r="G14" s="57">
        <v>37082.484075956301</v>
      </c>
      <c r="H14" s="58">
        <v>35805.885086399103</v>
      </c>
      <c r="I14" s="58">
        <v>35805.885086399103</v>
      </c>
      <c r="J14" s="58">
        <v>35805.885086399103</v>
      </c>
      <c r="K14" s="57">
        <v>35805.885086399103</v>
      </c>
      <c r="L14" s="57">
        <v>35805.885086399103</v>
      </c>
      <c r="M14" s="57">
        <v>35805.885086399103</v>
      </c>
      <c r="N14" s="57">
        <v>35805.885086399103</v>
      </c>
      <c r="O14" s="57">
        <v>35805.885086399103</v>
      </c>
    </row>
    <row r="15" spans="1:15" ht="24">
      <c r="A15" s="269" t="s">
        <v>33</v>
      </c>
      <c r="B15" s="59" t="s">
        <v>19</v>
      </c>
      <c r="C15" s="57">
        <v>14</v>
      </c>
      <c r="D15" s="57">
        <v>14</v>
      </c>
      <c r="E15" s="57">
        <v>14</v>
      </c>
      <c r="F15" s="57">
        <v>14</v>
      </c>
      <c r="G15" s="57">
        <v>14</v>
      </c>
      <c r="H15" s="57">
        <v>14</v>
      </c>
      <c r="I15" s="57">
        <v>14</v>
      </c>
      <c r="J15" s="57">
        <v>14</v>
      </c>
      <c r="K15" s="57">
        <v>14</v>
      </c>
      <c r="L15" s="57">
        <v>14</v>
      </c>
      <c r="M15" s="57">
        <v>14</v>
      </c>
      <c r="N15" s="57">
        <v>14</v>
      </c>
      <c r="O15" s="57">
        <v>14</v>
      </c>
    </row>
    <row r="16" spans="1:15" ht="24">
      <c r="A16" s="270"/>
      <c r="B16" s="59" t="s">
        <v>20</v>
      </c>
      <c r="C16" s="57">
        <v>152</v>
      </c>
      <c r="D16" s="57">
        <v>152</v>
      </c>
      <c r="E16" s="57">
        <v>152</v>
      </c>
      <c r="F16" s="57">
        <v>152</v>
      </c>
      <c r="G16" s="57">
        <v>152</v>
      </c>
      <c r="H16" s="57">
        <v>152</v>
      </c>
      <c r="I16" s="57">
        <v>152</v>
      </c>
      <c r="J16" s="57">
        <v>152</v>
      </c>
      <c r="K16" s="57">
        <v>152</v>
      </c>
      <c r="L16" s="57">
        <v>152</v>
      </c>
      <c r="M16" s="57">
        <v>152</v>
      </c>
      <c r="N16" s="57">
        <v>152</v>
      </c>
      <c r="O16" s="57">
        <v>152</v>
      </c>
    </row>
    <row r="17" spans="1:15" ht="24">
      <c r="A17" s="270"/>
      <c r="B17" s="59" t="s">
        <v>21</v>
      </c>
      <c r="C17" s="57">
        <v>978</v>
      </c>
      <c r="D17" s="57">
        <v>978</v>
      </c>
      <c r="E17" s="57">
        <v>978</v>
      </c>
      <c r="F17" s="57">
        <v>978</v>
      </c>
      <c r="G17" s="57">
        <v>978</v>
      </c>
      <c r="H17" s="57">
        <v>941</v>
      </c>
      <c r="I17" s="57">
        <v>941</v>
      </c>
      <c r="J17" s="57">
        <v>941</v>
      </c>
      <c r="K17" s="57">
        <v>941</v>
      </c>
      <c r="L17" s="57">
        <v>941</v>
      </c>
      <c r="M17" s="57">
        <v>941</v>
      </c>
      <c r="N17" s="57">
        <v>941</v>
      </c>
      <c r="O17" s="57">
        <v>941</v>
      </c>
    </row>
    <row r="18" spans="1:15" ht="36">
      <c r="A18" s="270"/>
      <c r="B18" s="59" t="s">
        <v>17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5">
      <c r="A19" s="271"/>
      <c r="B19" s="59" t="s">
        <v>18</v>
      </c>
      <c r="C19" s="57">
        <v>1144</v>
      </c>
      <c r="D19" s="57">
        <v>1144</v>
      </c>
      <c r="E19" s="57">
        <v>1144</v>
      </c>
      <c r="F19" s="57">
        <v>1144</v>
      </c>
      <c r="G19" s="57">
        <v>1144</v>
      </c>
      <c r="H19" s="57">
        <v>1107</v>
      </c>
      <c r="I19" s="57">
        <v>1107</v>
      </c>
      <c r="J19" s="57">
        <v>1107</v>
      </c>
      <c r="K19" s="57">
        <v>1107</v>
      </c>
      <c r="L19" s="57">
        <v>1107</v>
      </c>
      <c r="M19" s="57">
        <v>1107</v>
      </c>
      <c r="N19" s="57">
        <v>1107</v>
      </c>
      <c r="O19" s="57">
        <v>1107</v>
      </c>
    </row>
  </sheetData>
  <mergeCells count="9">
    <mergeCell ref="A13:B13"/>
    <mergeCell ref="A14:B14"/>
    <mergeCell ref="A15:A19"/>
    <mergeCell ref="A1:O1"/>
    <mergeCell ref="A2:O2"/>
    <mergeCell ref="A4:B4"/>
    <mergeCell ref="A5:B5"/>
    <mergeCell ref="A6:A11"/>
    <mergeCell ref="A12:B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032DC-FD26-4554-AB5D-E532120A081F}">
  <dimension ref="A1:P41"/>
  <sheetViews>
    <sheetView topLeftCell="F3" zoomScale="63" zoomScaleNormal="63" workbookViewId="0">
      <selection activeCell="N20" sqref="N20"/>
    </sheetView>
  </sheetViews>
  <sheetFormatPr defaultColWidth="9.140625" defaultRowHeight="14.25"/>
  <cols>
    <col min="1" max="1" width="31.28515625" style="77" customWidth="1"/>
    <col min="2" max="2" width="37.42578125" style="77" customWidth="1"/>
    <col min="3" max="13" width="11.5703125" style="77" bestFit="1" customWidth="1"/>
    <col min="14" max="14" width="11.5703125" style="77" customWidth="1"/>
    <col min="15" max="15" width="11.5703125" style="77" bestFit="1" customWidth="1"/>
    <col min="16" max="16" width="13.140625" style="77" hidden="1" customWidth="1"/>
    <col min="17" max="16384" width="9.140625" style="77"/>
  </cols>
  <sheetData>
    <row r="1" spans="1:16" ht="15">
      <c r="N1" s="287" t="s">
        <v>112</v>
      </c>
      <c r="O1" s="287"/>
    </row>
    <row r="2" spans="1:16" ht="24" thickBot="1">
      <c r="A2" s="288" t="s">
        <v>113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6" s="78" customFormat="1" ht="18">
      <c r="A3" s="289" t="s">
        <v>114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1"/>
    </row>
    <row r="4" spans="1:16" s="83" customFormat="1" ht="60">
      <c r="A4" s="79"/>
      <c r="B4" s="80"/>
      <c r="C4" s="81" t="s">
        <v>0</v>
      </c>
      <c r="D4" s="81" t="str">
        <f t="shared" ref="D4:O4" si="0">TEXT(LEFT(C4,4),"0000")+1&amp;"-"&amp;TEXT(RIGHT(C4,2),"00")+1</f>
        <v>2012-13</v>
      </c>
      <c r="E4" s="81" t="str">
        <f t="shared" si="0"/>
        <v>2013-14</v>
      </c>
      <c r="F4" s="81" t="str">
        <f t="shared" si="0"/>
        <v>2014-15</v>
      </c>
      <c r="G4" s="81" t="str">
        <f t="shared" si="0"/>
        <v>2015-16</v>
      </c>
      <c r="H4" s="81" t="str">
        <f t="shared" si="0"/>
        <v>2016-17</v>
      </c>
      <c r="I4" s="81" t="str">
        <f t="shared" si="0"/>
        <v>2017-18</v>
      </c>
      <c r="J4" s="81" t="str">
        <f t="shared" si="0"/>
        <v>2018-19</v>
      </c>
      <c r="K4" s="81" t="str">
        <f t="shared" si="0"/>
        <v>2019-20</v>
      </c>
      <c r="L4" s="81" t="str">
        <f t="shared" si="0"/>
        <v>2020-21</v>
      </c>
      <c r="M4" s="81" t="str">
        <f t="shared" si="0"/>
        <v>2021-22</v>
      </c>
      <c r="N4" s="81" t="str">
        <f t="shared" si="0"/>
        <v>2022-23</v>
      </c>
      <c r="O4" s="81" t="str">
        <f t="shared" si="0"/>
        <v>2023-24</v>
      </c>
      <c r="P4" s="82" t="s">
        <v>115</v>
      </c>
    </row>
    <row r="5" spans="1:16" s="183" customFormat="1" ht="15.75">
      <c r="A5" s="292" t="s">
        <v>116</v>
      </c>
      <c r="B5" s="293"/>
      <c r="C5" s="181">
        <f>2714425+463816</f>
        <v>3178241</v>
      </c>
      <c r="D5" s="181">
        <f>2714425+463816</f>
        <v>3178241</v>
      </c>
      <c r="E5" s="181">
        <f>2714425+463816</f>
        <v>3178241</v>
      </c>
      <c r="F5" s="181">
        <f>2714425+463816</f>
        <v>3178241</v>
      </c>
      <c r="G5" s="181">
        <f>2714425+463816</f>
        <v>3178241</v>
      </c>
      <c r="H5" s="181">
        <f>2134304+999733</f>
        <v>3134037</v>
      </c>
      <c r="I5" s="181">
        <f t="shared" ref="I5:K5" si="1">2134304+999733</f>
        <v>3134037</v>
      </c>
      <c r="J5" s="181">
        <f t="shared" si="1"/>
        <v>3134037</v>
      </c>
      <c r="K5" s="181">
        <f t="shared" si="1"/>
        <v>3134037</v>
      </c>
      <c r="L5" s="181">
        <v>3166406</v>
      </c>
      <c r="M5" s="181">
        <v>3166406</v>
      </c>
      <c r="N5" s="181">
        <v>3166406</v>
      </c>
      <c r="O5" s="181">
        <v>3273671</v>
      </c>
      <c r="P5" s="182">
        <v>3166406</v>
      </c>
    </row>
    <row r="6" spans="1:16" ht="15">
      <c r="A6" s="286" t="s">
        <v>29</v>
      </c>
      <c r="B6" s="294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5"/>
    </row>
    <row r="7" spans="1:16" ht="15">
      <c r="A7" s="295" t="s">
        <v>30</v>
      </c>
      <c r="B7" s="80" t="s">
        <v>13</v>
      </c>
      <c r="C7" s="80">
        <v>1</v>
      </c>
      <c r="D7" s="80">
        <v>1</v>
      </c>
      <c r="E7" s="80">
        <v>1</v>
      </c>
      <c r="F7" s="80">
        <v>1</v>
      </c>
      <c r="G7" s="80">
        <v>1</v>
      </c>
      <c r="H7" s="80">
        <v>1</v>
      </c>
      <c r="I7" s="80">
        <v>1</v>
      </c>
      <c r="J7" s="80">
        <v>1</v>
      </c>
      <c r="K7" s="80">
        <v>1</v>
      </c>
      <c r="L7" s="80">
        <v>1</v>
      </c>
      <c r="M7" s="80">
        <v>1</v>
      </c>
      <c r="N7" s="80">
        <v>1</v>
      </c>
      <c r="O7" s="80">
        <v>2</v>
      </c>
      <c r="P7" s="85">
        <v>2</v>
      </c>
    </row>
    <row r="8" spans="1:16" ht="15">
      <c r="A8" s="295"/>
      <c r="B8" s="80" t="s">
        <v>14</v>
      </c>
      <c r="C8" s="80">
        <v>71</v>
      </c>
      <c r="D8" s="80">
        <v>71</v>
      </c>
      <c r="E8" s="80">
        <v>71</v>
      </c>
      <c r="F8" s="80">
        <v>71</v>
      </c>
      <c r="G8" s="80">
        <v>71</v>
      </c>
      <c r="H8" s="80">
        <v>75</v>
      </c>
      <c r="I8" s="80">
        <v>75</v>
      </c>
      <c r="J8" s="80">
        <v>75</v>
      </c>
      <c r="K8" s="80">
        <v>75</v>
      </c>
      <c r="L8" s="80">
        <v>80</v>
      </c>
      <c r="M8" s="80">
        <v>80</v>
      </c>
      <c r="N8" s="80">
        <v>80</v>
      </c>
      <c r="O8" s="80">
        <v>80</v>
      </c>
      <c r="P8" s="85">
        <v>81</v>
      </c>
    </row>
    <row r="9" spans="1:16" ht="15">
      <c r="A9" s="295"/>
      <c r="B9" s="80" t="s">
        <v>15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5"/>
    </row>
    <row r="10" spans="1:16" ht="15">
      <c r="A10" s="295"/>
      <c r="B10" s="80" t="s">
        <v>16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5"/>
    </row>
    <row r="11" spans="1:16" ht="15">
      <c r="A11" s="295"/>
      <c r="B11" s="80" t="s">
        <v>17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5"/>
    </row>
    <row r="12" spans="1:16" ht="15">
      <c r="A12" s="295"/>
      <c r="B12" s="80" t="s">
        <v>18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5"/>
    </row>
    <row r="13" spans="1:16" ht="15.75">
      <c r="A13" s="281" t="s">
        <v>117</v>
      </c>
      <c r="B13" s="282"/>
      <c r="C13" s="86">
        <v>260999</v>
      </c>
      <c r="D13" s="86">
        <v>260999</v>
      </c>
      <c r="E13" s="86">
        <v>260999</v>
      </c>
      <c r="F13" s="86">
        <v>260999</v>
      </c>
      <c r="G13" s="86">
        <v>260999</v>
      </c>
      <c r="H13" s="86">
        <v>315378</v>
      </c>
      <c r="I13" s="86">
        <v>315378</v>
      </c>
      <c r="J13" s="86">
        <v>315378</v>
      </c>
      <c r="K13" s="86">
        <v>315378</v>
      </c>
      <c r="L13" s="86">
        <v>315378</v>
      </c>
      <c r="M13" s="86">
        <v>315378</v>
      </c>
      <c r="N13" s="86">
        <v>315378</v>
      </c>
      <c r="O13" s="87">
        <f>O14+O15+O16</f>
        <v>315378</v>
      </c>
      <c r="P13" s="88">
        <f>P14+P15+P16</f>
        <v>588594</v>
      </c>
    </row>
    <row r="14" spans="1:16" ht="15">
      <c r="A14" s="84" t="s">
        <v>118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9">
        <v>140029</v>
      </c>
      <c r="P14" s="85">
        <v>252661</v>
      </c>
    </row>
    <row r="15" spans="1:16" ht="15">
      <c r="A15" s="84" t="s">
        <v>119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9">
        <v>114122</v>
      </c>
      <c r="P15" s="85">
        <v>261433</v>
      </c>
    </row>
    <row r="16" spans="1:16" ht="15">
      <c r="A16" s="84" t="s">
        <v>120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9">
        <v>61227</v>
      </c>
      <c r="P16" s="85">
        <v>74500</v>
      </c>
    </row>
    <row r="17" spans="1:16" s="92" customFormat="1" ht="15.75">
      <c r="A17" s="296" t="s">
        <v>121</v>
      </c>
      <c r="B17" s="297"/>
      <c r="C17" s="91">
        <v>17</v>
      </c>
      <c r="D17" s="91">
        <v>17</v>
      </c>
      <c r="E17" s="91">
        <v>18</v>
      </c>
      <c r="F17" s="91">
        <v>19</v>
      </c>
      <c r="G17" s="91">
        <v>20</v>
      </c>
      <c r="H17" s="91">
        <v>20</v>
      </c>
      <c r="I17" s="91">
        <v>20</v>
      </c>
      <c r="J17" s="91">
        <v>20</v>
      </c>
      <c r="K17" s="91">
        <v>20</v>
      </c>
      <c r="L17" s="91">
        <v>22</v>
      </c>
      <c r="M17" s="91">
        <v>22</v>
      </c>
      <c r="N17" s="91">
        <v>22</v>
      </c>
      <c r="O17" s="91">
        <v>45</v>
      </c>
      <c r="P17" s="85">
        <f>22+7+13+3</f>
        <v>45</v>
      </c>
    </row>
    <row r="18" spans="1:16" s="78" customFormat="1" ht="15.75">
      <c r="A18" s="281" t="s">
        <v>122</v>
      </c>
      <c r="B18" s="282"/>
      <c r="C18" s="86">
        <f>C5+C13</f>
        <v>3439240</v>
      </c>
      <c r="D18" s="86">
        <f t="shared" ref="D18:O18" si="2">D5+D13</f>
        <v>3439240</v>
      </c>
      <c r="E18" s="86">
        <f t="shared" si="2"/>
        <v>3439240</v>
      </c>
      <c r="F18" s="86">
        <f t="shared" si="2"/>
        <v>3439240</v>
      </c>
      <c r="G18" s="86">
        <f t="shared" si="2"/>
        <v>3439240</v>
      </c>
      <c r="H18" s="86">
        <f t="shared" si="2"/>
        <v>3449415</v>
      </c>
      <c r="I18" s="86">
        <f t="shared" si="2"/>
        <v>3449415</v>
      </c>
      <c r="J18" s="86">
        <f t="shared" si="2"/>
        <v>3449415</v>
      </c>
      <c r="K18" s="86">
        <f t="shared" si="2"/>
        <v>3449415</v>
      </c>
      <c r="L18" s="86">
        <f t="shared" si="2"/>
        <v>3481784</v>
      </c>
      <c r="M18" s="86">
        <f t="shared" si="2"/>
        <v>3481784</v>
      </c>
      <c r="N18" s="86">
        <f t="shared" si="2"/>
        <v>3481784</v>
      </c>
      <c r="O18" s="86">
        <f t="shared" si="2"/>
        <v>3589049</v>
      </c>
      <c r="P18" s="85">
        <f>P5+P13</f>
        <v>3755000</v>
      </c>
    </row>
    <row r="19" spans="1:16" s="78" customFormat="1" ht="15.75">
      <c r="A19" s="90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93"/>
    </row>
    <row r="20" spans="1:16" s="183" customFormat="1" ht="15.75">
      <c r="A20" s="298" t="s">
        <v>123</v>
      </c>
      <c r="B20" s="299"/>
      <c r="C20" s="181">
        <v>20198790</v>
      </c>
      <c r="D20" s="181">
        <v>20198790</v>
      </c>
      <c r="E20" s="181">
        <v>20198790</v>
      </c>
      <c r="F20" s="181">
        <v>20198790</v>
      </c>
      <c r="G20" s="181">
        <v>20198790</v>
      </c>
      <c r="H20" s="181">
        <v>23737371</v>
      </c>
      <c r="I20" s="181">
        <v>23737371</v>
      </c>
      <c r="J20" s="181">
        <v>23737371</v>
      </c>
      <c r="K20" s="181">
        <v>23737371</v>
      </c>
      <c r="L20" s="181">
        <v>23717708</v>
      </c>
      <c r="M20" s="181">
        <v>23717708</v>
      </c>
      <c r="N20" s="181">
        <v>23717708</v>
      </c>
      <c r="O20" s="181">
        <v>23610443</v>
      </c>
      <c r="P20" s="182">
        <v>23717708</v>
      </c>
    </row>
    <row r="21" spans="1:16" ht="15">
      <c r="A21" s="286" t="s">
        <v>32</v>
      </c>
      <c r="B21" s="294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94"/>
    </row>
    <row r="22" spans="1:16" ht="15">
      <c r="A22" s="286" t="s">
        <v>33</v>
      </c>
      <c r="B22" s="80" t="s">
        <v>19</v>
      </c>
      <c r="C22" s="80">
        <v>20</v>
      </c>
      <c r="D22" s="80">
        <v>20</v>
      </c>
      <c r="E22" s="80">
        <v>20</v>
      </c>
      <c r="F22" s="80">
        <v>20</v>
      </c>
      <c r="G22" s="80">
        <v>20</v>
      </c>
      <c r="H22" s="80">
        <v>21</v>
      </c>
      <c r="I22" s="80">
        <v>21</v>
      </c>
      <c r="J22" s="80">
        <v>21</v>
      </c>
      <c r="K22" s="80">
        <v>21</v>
      </c>
      <c r="L22" s="80">
        <v>26</v>
      </c>
      <c r="M22" s="80">
        <v>26</v>
      </c>
      <c r="N22" s="80">
        <v>27</v>
      </c>
      <c r="O22" s="95">
        <v>27</v>
      </c>
      <c r="P22" s="94"/>
    </row>
    <row r="23" spans="1:16" ht="15">
      <c r="A23" s="286"/>
      <c r="B23" s="80" t="s">
        <v>20</v>
      </c>
      <c r="C23" s="80">
        <v>185</v>
      </c>
      <c r="D23" s="80">
        <v>185</v>
      </c>
      <c r="E23" s="80">
        <v>185</v>
      </c>
      <c r="F23" s="80">
        <v>185</v>
      </c>
      <c r="G23" s="80">
        <v>185</v>
      </c>
      <c r="H23" s="80">
        <v>185</v>
      </c>
      <c r="I23" s="80">
        <v>185</v>
      </c>
      <c r="J23" s="80">
        <v>185</v>
      </c>
      <c r="K23" s="80">
        <v>185</v>
      </c>
      <c r="L23" s="80">
        <v>185</v>
      </c>
      <c r="M23" s="80">
        <v>185</v>
      </c>
      <c r="N23" s="80">
        <v>185</v>
      </c>
      <c r="O23" s="80">
        <v>185</v>
      </c>
      <c r="P23" s="94"/>
    </row>
    <row r="24" spans="1:16" ht="15">
      <c r="A24" s="286"/>
      <c r="B24" s="80" t="s">
        <v>21</v>
      </c>
      <c r="C24" s="80">
        <v>2202</v>
      </c>
      <c r="D24" s="80">
        <v>2202</v>
      </c>
      <c r="E24" s="80">
        <v>2202</v>
      </c>
      <c r="F24" s="80">
        <v>2202</v>
      </c>
      <c r="G24" s="80">
        <v>2202</v>
      </c>
      <c r="H24" s="80">
        <v>2200</v>
      </c>
      <c r="I24" s="80">
        <v>2200</v>
      </c>
      <c r="J24" s="80">
        <v>2200</v>
      </c>
      <c r="K24" s="80">
        <v>2200</v>
      </c>
      <c r="L24" s="80">
        <v>2197</v>
      </c>
      <c r="M24" s="80">
        <v>2197</v>
      </c>
      <c r="N24" s="80">
        <v>2197</v>
      </c>
      <c r="O24" s="80">
        <v>2197</v>
      </c>
      <c r="P24" s="94"/>
    </row>
    <row r="25" spans="1:16" ht="15">
      <c r="A25" s="286"/>
      <c r="B25" s="80" t="s">
        <v>17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94"/>
    </row>
    <row r="26" spans="1:16" ht="15">
      <c r="A26" s="286"/>
      <c r="B26" s="80" t="s">
        <v>18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94"/>
    </row>
    <row r="27" spans="1:16" ht="15.75">
      <c r="A27" s="281" t="s">
        <v>124</v>
      </c>
      <c r="B27" s="282"/>
      <c r="C27" s="86">
        <v>3633388</v>
      </c>
      <c r="D27" s="86">
        <v>3633388</v>
      </c>
      <c r="E27" s="86">
        <v>3633388</v>
      </c>
      <c r="F27" s="86">
        <v>3633388</v>
      </c>
      <c r="G27" s="86">
        <v>3633388</v>
      </c>
      <c r="H27" s="86">
        <v>4018790</v>
      </c>
      <c r="I27" s="86">
        <v>4018790</v>
      </c>
      <c r="J27" s="86">
        <v>4018790</v>
      </c>
      <c r="K27" s="86">
        <v>4018790</v>
      </c>
      <c r="L27" s="86">
        <v>4018790</v>
      </c>
      <c r="M27" s="86">
        <v>4018790</v>
      </c>
      <c r="N27" s="86">
        <v>4018790</v>
      </c>
      <c r="O27" s="86">
        <f>O28+O29+O30</f>
        <v>4018790</v>
      </c>
      <c r="P27" s="93">
        <f>P28+P29+P30</f>
        <v>3745574</v>
      </c>
    </row>
    <row r="28" spans="1:16" ht="15">
      <c r="A28" s="84" t="s">
        <v>118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9">
        <v>3015330</v>
      </c>
      <c r="P28" s="94">
        <v>2902698</v>
      </c>
    </row>
    <row r="29" spans="1:16" ht="15">
      <c r="A29" s="84" t="s">
        <v>119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9">
        <v>851158</v>
      </c>
      <c r="P29" s="94">
        <v>703847</v>
      </c>
    </row>
    <row r="30" spans="1:16" ht="15">
      <c r="A30" s="84" t="s">
        <v>120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9">
        <v>152302</v>
      </c>
      <c r="P30" s="94">
        <v>139029</v>
      </c>
    </row>
    <row r="31" spans="1:16" ht="15.75">
      <c r="A31" s="90" t="s">
        <v>125</v>
      </c>
      <c r="B31" s="80"/>
      <c r="C31" s="80"/>
      <c r="D31" s="80"/>
      <c r="E31" s="80"/>
      <c r="F31" s="80"/>
      <c r="G31" s="80"/>
      <c r="H31" s="80">
        <f>26+20+428</f>
        <v>474</v>
      </c>
      <c r="I31" s="80">
        <f t="shared" ref="I31:K31" si="3">26+20+428</f>
        <v>474</v>
      </c>
      <c r="J31" s="80">
        <f t="shared" si="3"/>
        <v>474</v>
      </c>
      <c r="K31" s="80">
        <f t="shared" si="3"/>
        <v>474</v>
      </c>
      <c r="L31" s="80">
        <v>461</v>
      </c>
      <c r="M31" s="80">
        <v>461</v>
      </c>
      <c r="N31" s="80">
        <v>461</v>
      </c>
      <c r="O31" s="80">
        <v>1283</v>
      </c>
      <c r="P31" s="93">
        <f>420+20+843</f>
        <v>1283</v>
      </c>
    </row>
    <row r="32" spans="1:16" s="78" customFormat="1" ht="15.75">
      <c r="A32" s="281" t="s">
        <v>126</v>
      </c>
      <c r="B32" s="282"/>
      <c r="C32" s="86">
        <f>C27+C20</f>
        <v>23832178</v>
      </c>
      <c r="D32" s="86">
        <f t="shared" ref="D32:N32" si="4">D27+D20</f>
        <v>23832178</v>
      </c>
      <c r="E32" s="86">
        <f t="shared" si="4"/>
        <v>23832178</v>
      </c>
      <c r="F32" s="86">
        <f t="shared" si="4"/>
        <v>23832178</v>
      </c>
      <c r="G32" s="86">
        <f t="shared" si="4"/>
        <v>23832178</v>
      </c>
      <c r="H32" s="86">
        <f t="shared" si="4"/>
        <v>27756161</v>
      </c>
      <c r="I32" s="86">
        <f t="shared" si="4"/>
        <v>27756161</v>
      </c>
      <c r="J32" s="86">
        <f t="shared" si="4"/>
        <v>27756161</v>
      </c>
      <c r="K32" s="86">
        <f t="shared" si="4"/>
        <v>27756161</v>
      </c>
      <c r="L32" s="86">
        <f t="shared" si="4"/>
        <v>27736498</v>
      </c>
      <c r="M32" s="86">
        <f t="shared" si="4"/>
        <v>27736498</v>
      </c>
      <c r="N32" s="86">
        <f t="shared" si="4"/>
        <v>27736498</v>
      </c>
      <c r="O32" s="86">
        <f>O27+O20</f>
        <v>27629233</v>
      </c>
      <c r="P32" s="93">
        <f>P20+P27</f>
        <v>27463282</v>
      </c>
    </row>
    <row r="33" spans="1:16" ht="15.75">
      <c r="A33" s="84"/>
      <c r="B33" s="80"/>
      <c r="C33" s="86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94"/>
    </row>
    <row r="34" spans="1:16" s="83" customFormat="1" ht="16.5" thickBot="1">
      <c r="A34" s="283" t="s">
        <v>127</v>
      </c>
      <c r="B34" s="284"/>
      <c r="C34" s="96">
        <f>C18+C32</f>
        <v>27271418</v>
      </c>
      <c r="D34" s="96">
        <f t="shared" ref="D34:O34" si="5">D18+D32</f>
        <v>27271418</v>
      </c>
      <c r="E34" s="96">
        <f t="shared" si="5"/>
        <v>27271418</v>
      </c>
      <c r="F34" s="96">
        <f t="shared" si="5"/>
        <v>27271418</v>
      </c>
      <c r="G34" s="96">
        <f t="shared" si="5"/>
        <v>27271418</v>
      </c>
      <c r="H34" s="96">
        <f t="shared" si="5"/>
        <v>31205576</v>
      </c>
      <c r="I34" s="96">
        <f t="shared" si="5"/>
        <v>31205576</v>
      </c>
      <c r="J34" s="96">
        <f t="shared" si="5"/>
        <v>31205576</v>
      </c>
      <c r="K34" s="96">
        <f t="shared" si="5"/>
        <v>31205576</v>
      </c>
      <c r="L34" s="96">
        <f t="shared" si="5"/>
        <v>31218282</v>
      </c>
      <c r="M34" s="96">
        <f t="shared" si="5"/>
        <v>31218282</v>
      </c>
      <c r="N34" s="96">
        <f t="shared" si="5"/>
        <v>31218282</v>
      </c>
      <c r="O34" s="96">
        <f t="shared" si="5"/>
        <v>31218282</v>
      </c>
      <c r="P34" s="97">
        <f>P18+P32</f>
        <v>31218282</v>
      </c>
    </row>
    <row r="35" spans="1:16" ht="15.75">
      <c r="A35" s="98"/>
      <c r="B35" s="83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83"/>
    </row>
    <row r="36" spans="1:16" ht="15">
      <c r="A36" s="285" t="s">
        <v>128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100"/>
    </row>
    <row r="37" spans="1:16" ht="15">
      <c r="A37" s="285" t="s">
        <v>129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100"/>
    </row>
    <row r="38" spans="1:16" ht="15">
      <c r="A38" s="285" t="s">
        <v>130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100"/>
    </row>
    <row r="39" spans="1:16" ht="15">
      <c r="A39" s="101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</row>
    <row r="40" spans="1:16">
      <c r="B40" s="280" t="s">
        <v>131</v>
      </c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</row>
    <row r="41" spans="1:16">
      <c r="B41" s="280" t="s">
        <v>132</v>
      </c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</row>
  </sheetData>
  <mergeCells count="20">
    <mergeCell ref="A22:A26"/>
    <mergeCell ref="N1:O1"/>
    <mergeCell ref="A2:P2"/>
    <mergeCell ref="A3:P3"/>
    <mergeCell ref="A5:B5"/>
    <mergeCell ref="A6:B6"/>
    <mergeCell ref="A7:A12"/>
    <mergeCell ref="A13:B13"/>
    <mergeCell ref="A17:B17"/>
    <mergeCell ref="A18:B18"/>
    <mergeCell ref="A20:B20"/>
    <mergeCell ref="A21:B21"/>
    <mergeCell ref="B40:O40"/>
    <mergeCell ref="B41:O41"/>
    <mergeCell ref="A27:B27"/>
    <mergeCell ref="A32:B32"/>
    <mergeCell ref="A34:B34"/>
    <mergeCell ref="A36:O36"/>
    <mergeCell ref="A37:O37"/>
    <mergeCell ref="A38:O3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30220-186D-4CE7-8262-4EF1524BC49D}">
  <dimension ref="D3:T26"/>
  <sheetViews>
    <sheetView topLeftCell="K5" zoomScale="60" zoomScaleNormal="60" workbookViewId="0">
      <selection activeCell="Q19" sqref="Q19"/>
    </sheetView>
  </sheetViews>
  <sheetFormatPr defaultRowHeight="15"/>
  <cols>
    <col min="4" max="4" width="14.28515625" customWidth="1"/>
    <col min="5" max="5" width="20" customWidth="1"/>
    <col min="6" max="6" width="15.42578125" customWidth="1"/>
    <col min="7" max="8" width="15" customWidth="1"/>
    <col min="9" max="9" width="17" customWidth="1"/>
    <col min="10" max="10" width="15.5703125" customWidth="1"/>
    <col min="11" max="17" width="17" customWidth="1"/>
    <col min="18" max="18" width="15.5703125" customWidth="1"/>
  </cols>
  <sheetData>
    <row r="3" spans="4:20" ht="12.75" customHeight="1"/>
    <row r="4" spans="4:20" hidden="1"/>
    <row r="6" spans="4:20" ht="20.25">
      <c r="D6" s="310" t="s">
        <v>133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2"/>
    </row>
    <row r="7" spans="4:20" ht="18.75">
      <c r="D7" s="313" t="s">
        <v>134</v>
      </c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5"/>
    </row>
    <row r="8" spans="4:20" ht="20.25">
      <c r="D8" s="303"/>
      <c r="E8" s="304"/>
      <c r="F8" s="108" t="s">
        <v>0</v>
      </c>
      <c r="G8" s="108" t="s">
        <v>1</v>
      </c>
      <c r="H8" s="108" t="s">
        <v>2</v>
      </c>
      <c r="I8" s="108" t="s">
        <v>3</v>
      </c>
      <c r="J8" s="108" t="s">
        <v>4</v>
      </c>
      <c r="K8" s="108" t="s">
        <v>5</v>
      </c>
      <c r="L8" s="108" t="s">
        <v>6</v>
      </c>
      <c r="M8" s="108" t="s">
        <v>7</v>
      </c>
      <c r="N8" s="108" t="s">
        <v>8</v>
      </c>
      <c r="O8" s="108" t="s">
        <v>9</v>
      </c>
      <c r="P8" s="108" t="s">
        <v>10</v>
      </c>
      <c r="Q8" s="108" t="s">
        <v>11</v>
      </c>
      <c r="R8" s="108" t="s">
        <v>12</v>
      </c>
      <c r="S8" s="109"/>
    </row>
    <row r="9" spans="4:20" s="123" customFormat="1" ht="20.25">
      <c r="D9" s="305" t="s">
        <v>135</v>
      </c>
      <c r="E9" s="306"/>
      <c r="F9" s="184">
        <v>46388451</v>
      </c>
      <c r="G9" s="184">
        <v>46466639</v>
      </c>
      <c r="H9" s="184">
        <v>46502726</v>
      </c>
      <c r="I9" s="184">
        <v>47029951</v>
      </c>
      <c r="J9" s="184">
        <v>48072907</v>
      </c>
      <c r="K9" s="184">
        <v>48821010</v>
      </c>
      <c r="L9" s="184">
        <v>49007899</v>
      </c>
      <c r="M9" s="184">
        <v>49140206</v>
      </c>
      <c r="N9" s="184">
        <v>49270411</v>
      </c>
      <c r="O9" s="184">
        <v>49395415</v>
      </c>
      <c r="P9" s="184">
        <v>49563388</v>
      </c>
      <c r="Q9" s="184">
        <v>50198744</v>
      </c>
      <c r="R9" s="184">
        <v>50335016</v>
      </c>
      <c r="S9" s="185"/>
    </row>
    <row r="10" spans="4:20" ht="20.25">
      <c r="D10" s="300" t="s">
        <v>136</v>
      </c>
      <c r="E10" s="302"/>
      <c r="F10" s="108">
        <v>7356.87</v>
      </c>
      <c r="G10" s="108">
        <v>7483.87</v>
      </c>
      <c r="H10" s="108">
        <v>7500.58</v>
      </c>
      <c r="I10" s="108">
        <v>7985.46</v>
      </c>
      <c r="J10" s="108">
        <v>9632.74</v>
      </c>
      <c r="K10" s="108">
        <v>10089.42</v>
      </c>
      <c r="L10" s="108">
        <v>10266.6</v>
      </c>
      <c r="M10" s="108">
        <v>10385.65</v>
      </c>
      <c r="N10" s="108">
        <v>10417.14</v>
      </c>
      <c r="O10" s="108">
        <v>10535.65</v>
      </c>
      <c r="P10" s="108">
        <v>10753.41</v>
      </c>
      <c r="Q10" s="108">
        <v>10990.52</v>
      </c>
      <c r="R10" s="108">
        <v>11050.31</v>
      </c>
      <c r="S10" s="109"/>
    </row>
    <row r="11" spans="4:20" ht="40.5">
      <c r="D11" s="307" t="s">
        <v>30</v>
      </c>
      <c r="E11" s="110" t="s">
        <v>13</v>
      </c>
      <c r="F11" s="108">
        <v>26</v>
      </c>
      <c r="G11" s="108">
        <v>26</v>
      </c>
      <c r="H11" s="108">
        <v>26</v>
      </c>
      <c r="I11" s="108">
        <v>26</v>
      </c>
      <c r="J11" s="108">
        <v>26</v>
      </c>
      <c r="K11" s="108">
        <v>27</v>
      </c>
      <c r="L11" s="108">
        <v>27</v>
      </c>
      <c r="M11" s="108">
        <v>27</v>
      </c>
      <c r="N11" s="108">
        <v>27</v>
      </c>
      <c r="O11" s="108">
        <v>27</v>
      </c>
      <c r="P11" s="108">
        <v>27</v>
      </c>
      <c r="Q11" s="108">
        <v>29</v>
      </c>
      <c r="R11" s="108">
        <v>29</v>
      </c>
      <c r="S11" s="109"/>
      <c r="T11" s="111"/>
    </row>
    <row r="12" spans="4:20" ht="20.25">
      <c r="D12" s="308"/>
      <c r="E12" s="110" t="s">
        <v>14</v>
      </c>
      <c r="F12" s="108">
        <v>216</v>
      </c>
      <c r="G12" s="108">
        <v>217</v>
      </c>
      <c r="H12" s="108">
        <v>217</v>
      </c>
      <c r="I12" s="108">
        <v>223</v>
      </c>
      <c r="J12" s="108">
        <v>230</v>
      </c>
      <c r="K12" s="108">
        <v>232</v>
      </c>
      <c r="L12" s="108">
        <v>235</v>
      </c>
      <c r="M12" s="108">
        <v>238</v>
      </c>
      <c r="N12" s="108">
        <v>240</v>
      </c>
      <c r="O12" s="108">
        <v>241</v>
      </c>
      <c r="P12" s="108">
        <v>243</v>
      </c>
      <c r="Q12" s="108">
        <v>243</v>
      </c>
      <c r="R12" s="108">
        <v>246</v>
      </c>
      <c r="S12" s="109"/>
    </row>
    <row r="13" spans="4:20" ht="40.5">
      <c r="D13" s="308"/>
      <c r="E13" s="110" t="s">
        <v>137</v>
      </c>
      <c r="F13" s="108">
        <v>8</v>
      </c>
      <c r="G13" s="108">
        <v>10</v>
      </c>
      <c r="H13" s="108">
        <v>12</v>
      </c>
      <c r="I13" s="108">
        <v>42</v>
      </c>
      <c r="J13" s="108">
        <v>107</v>
      </c>
      <c r="K13" s="108">
        <v>119</v>
      </c>
      <c r="L13" s="108">
        <v>124</v>
      </c>
      <c r="M13" s="108">
        <v>128</v>
      </c>
      <c r="N13" s="108">
        <v>128</v>
      </c>
      <c r="O13" s="108">
        <v>132</v>
      </c>
      <c r="P13" s="108">
        <v>138</v>
      </c>
      <c r="Q13" s="108">
        <v>142</v>
      </c>
      <c r="R13" s="108">
        <v>146</v>
      </c>
      <c r="S13" s="109"/>
    </row>
    <row r="14" spans="4:20" ht="40.5">
      <c r="D14" s="308"/>
      <c r="E14" s="110" t="s">
        <v>16</v>
      </c>
      <c r="F14" s="108">
        <v>7</v>
      </c>
      <c r="G14" s="108">
        <v>7</v>
      </c>
      <c r="H14" s="108">
        <v>7</v>
      </c>
      <c r="I14" s="108">
        <v>7</v>
      </c>
      <c r="J14" s="108">
        <v>7</v>
      </c>
      <c r="K14" s="108">
        <v>7</v>
      </c>
      <c r="L14" s="108">
        <v>7</v>
      </c>
      <c r="M14" s="108">
        <v>7</v>
      </c>
      <c r="N14" s="108">
        <v>7</v>
      </c>
      <c r="O14" s="108">
        <v>7</v>
      </c>
      <c r="P14" s="108">
        <v>7</v>
      </c>
      <c r="Q14" s="108">
        <v>7</v>
      </c>
      <c r="R14" s="108">
        <v>7</v>
      </c>
      <c r="S14" s="109"/>
    </row>
    <row r="15" spans="4:20" ht="40.5">
      <c r="D15" s="308"/>
      <c r="E15" s="110" t="s">
        <v>138</v>
      </c>
      <c r="F15" s="108" t="s">
        <v>23</v>
      </c>
      <c r="G15" s="108" t="s">
        <v>23</v>
      </c>
      <c r="H15" s="108" t="s">
        <v>23</v>
      </c>
      <c r="I15" s="108" t="s">
        <v>23</v>
      </c>
      <c r="J15" s="108" t="s">
        <v>23</v>
      </c>
      <c r="K15" s="108" t="s">
        <v>23</v>
      </c>
      <c r="L15" s="108" t="s">
        <v>23</v>
      </c>
      <c r="M15" s="108" t="s">
        <v>23</v>
      </c>
      <c r="N15" s="108" t="s">
        <v>23</v>
      </c>
      <c r="O15" s="108" t="s">
        <v>23</v>
      </c>
      <c r="P15" s="108" t="s">
        <v>23</v>
      </c>
      <c r="Q15" s="108" t="s">
        <v>23</v>
      </c>
      <c r="R15" s="108" t="s">
        <v>23</v>
      </c>
      <c r="S15" s="109"/>
    </row>
    <row r="16" spans="4:20" ht="20.25">
      <c r="D16" s="309"/>
      <c r="E16" s="110" t="s">
        <v>18</v>
      </c>
      <c r="F16" s="108">
        <v>257</v>
      </c>
      <c r="G16" s="108">
        <v>260</v>
      </c>
      <c r="H16" s="108">
        <v>262</v>
      </c>
      <c r="I16" s="108">
        <v>298</v>
      </c>
      <c r="J16" s="108">
        <v>370</v>
      </c>
      <c r="K16" s="108">
        <v>385</v>
      </c>
      <c r="L16" s="108">
        <v>393</v>
      </c>
      <c r="M16" s="108">
        <v>400</v>
      </c>
      <c r="N16" s="108">
        <v>402</v>
      </c>
      <c r="O16" s="108">
        <v>407</v>
      </c>
      <c r="P16" s="108">
        <v>415</v>
      </c>
      <c r="Q16" s="108">
        <v>421</v>
      </c>
      <c r="R16" s="108">
        <v>428</v>
      </c>
      <c r="S16" s="109"/>
    </row>
    <row r="17" spans="4:19" ht="20.2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2"/>
    </row>
    <row r="18" spans="4:19" ht="20.25">
      <c r="D18" s="303"/>
      <c r="E18" s="304"/>
      <c r="F18" s="108" t="s">
        <v>0</v>
      </c>
      <c r="G18" s="108" t="s">
        <v>1</v>
      </c>
      <c r="H18" s="108" t="s">
        <v>2</v>
      </c>
      <c r="I18" s="108" t="s">
        <v>3</v>
      </c>
      <c r="J18" s="108" t="s">
        <v>4</v>
      </c>
      <c r="K18" s="108" t="s">
        <v>5</v>
      </c>
      <c r="L18" s="108" t="s">
        <v>6</v>
      </c>
      <c r="M18" s="108" t="s">
        <v>7</v>
      </c>
      <c r="N18" s="108" t="s">
        <v>8</v>
      </c>
      <c r="O18" s="108" t="s">
        <v>9</v>
      </c>
      <c r="P18" s="108" t="s">
        <v>10</v>
      </c>
      <c r="Q18" s="108" t="s">
        <v>11</v>
      </c>
      <c r="R18" s="108" t="s">
        <v>12</v>
      </c>
      <c r="S18" s="109"/>
    </row>
    <row r="19" spans="4:19" s="123" customFormat="1" ht="20.25">
      <c r="D19" s="305" t="s">
        <v>139</v>
      </c>
      <c r="E19" s="306"/>
      <c r="F19" s="184">
        <v>62667130</v>
      </c>
      <c r="G19" s="184">
        <v>62762346</v>
      </c>
      <c r="H19" s="184">
        <v>62827437</v>
      </c>
      <c r="I19" s="184">
        <v>62878569</v>
      </c>
      <c r="J19" s="184">
        <v>63066495</v>
      </c>
      <c r="K19" s="184">
        <v>62838222</v>
      </c>
      <c r="L19" s="184">
        <v>62811079</v>
      </c>
      <c r="M19" s="184">
        <v>62882248</v>
      </c>
      <c r="N19" s="184">
        <v>62428181</v>
      </c>
      <c r="O19" s="184">
        <v>62287387</v>
      </c>
      <c r="P19" s="184">
        <v>62069908</v>
      </c>
      <c r="Q19" s="184">
        <v>62009602</v>
      </c>
      <c r="R19" s="184">
        <v>61056929</v>
      </c>
      <c r="S19" s="185"/>
    </row>
    <row r="20" spans="4:19" ht="20.25">
      <c r="D20" s="300" t="s">
        <v>140</v>
      </c>
      <c r="E20" s="302"/>
      <c r="F20" s="108">
        <v>283435</v>
      </c>
      <c r="G20" s="108">
        <v>283435</v>
      </c>
      <c r="H20" s="108">
        <v>283434</v>
      </c>
      <c r="I20" s="108">
        <v>283380</v>
      </c>
      <c r="J20" s="108">
        <v>281761</v>
      </c>
      <c r="K20" s="108">
        <v>280960</v>
      </c>
      <c r="L20" s="108">
        <v>279622</v>
      </c>
      <c r="M20" s="108">
        <v>279591</v>
      </c>
      <c r="N20" s="108">
        <v>279589</v>
      </c>
      <c r="O20" s="108">
        <v>278358</v>
      </c>
      <c r="P20" s="108">
        <v>278318</v>
      </c>
      <c r="Q20" s="108">
        <v>278277</v>
      </c>
      <c r="R20" s="108">
        <v>276766</v>
      </c>
      <c r="S20" s="109"/>
    </row>
    <row r="21" spans="4:19" ht="40.5">
      <c r="D21" s="307" t="s">
        <v>33</v>
      </c>
      <c r="E21" s="110" t="s">
        <v>19</v>
      </c>
      <c r="F21" s="108">
        <v>33</v>
      </c>
      <c r="G21" s="108">
        <v>33</v>
      </c>
      <c r="H21" s="108">
        <v>33</v>
      </c>
      <c r="I21" s="108">
        <v>33</v>
      </c>
      <c r="J21" s="108">
        <v>34</v>
      </c>
      <c r="K21" s="108">
        <v>34</v>
      </c>
      <c r="L21" s="108">
        <v>34</v>
      </c>
      <c r="M21" s="108">
        <v>34</v>
      </c>
      <c r="N21" s="108">
        <v>34</v>
      </c>
      <c r="O21" s="108">
        <v>34</v>
      </c>
      <c r="P21" s="108">
        <v>34</v>
      </c>
      <c r="Q21" s="108">
        <v>34</v>
      </c>
      <c r="R21" s="108">
        <v>34</v>
      </c>
      <c r="S21" s="109"/>
    </row>
    <row r="22" spans="4:19" ht="40.5">
      <c r="D22" s="308"/>
      <c r="E22" s="110" t="s">
        <v>141</v>
      </c>
      <c r="F22" s="108">
        <v>351</v>
      </c>
      <c r="G22" s="108">
        <v>351</v>
      </c>
      <c r="H22" s="108">
        <v>351</v>
      </c>
      <c r="I22" s="108">
        <v>351</v>
      </c>
      <c r="J22" s="108">
        <v>351</v>
      </c>
      <c r="K22" s="108">
        <v>351</v>
      </c>
      <c r="L22" s="108">
        <v>351</v>
      </c>
      <c r="M22" s="108">
        <v>351</v>
      </c>
      <c r="N22" s="108">
        <v>351</v>
      </c>
      <c r="O22" s="108">
        <v>351</v>
      </c>
      <c r="P22" s="108">
        <v>351</v>
      </c>
      <c r="Q22" s="108">
        <v>351</v>
      </c>
      <c r="R22" s="108">
        <v>351</v>
      </c>
      <c r="S22" s="109"/>
    </row>
    <row r="23" spans="4:19" ht="40.5">
      <c r="D23" s="308"/>
      <c r="E23" s="110" t="s">
        <v>142</v>
      </c>
      <c r="F23" s="108">
        <v>27967</v>
      </c>
      <c r="G23" s="108">
        <v>27971</v>
      </c>
      <c r="H23" s="108">
        <v>27971</v>
      </c>
      <c r="I23" s="108">
        <v>27977</v>
      </c>
      <c r="J23" s="108">
        <v>27891</v>
      </c>
      <c r="K23" s="108">
        <v>27831</v>
      </c>
      <c r="L23" s="108">
        <v>27834</v>
      </c>
      <c r="M23" s="108">
        <v>27870</v>
      </c>
      <c r="N23" s="108">
        <v>27883</v>
      </c>
      <c r="O23" s="108">
        <v>27862</v>
      </c>
      <c r="P23" s="108">
        <v>27916</v>
      </c>
      <c r="Q23" s="108">
        <v>27922</v>
      </c>
      <c r="R23" s="108">
        <v>27928</v>
      </c>
      <c r="S23" s="109"/>
    </row>
    <row r="24" spans="4:19" ht="40.5">
      <c r="D24" s="308"/>
      <c r="E24" s="110" t="s">
        <v>138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9"/>
    </row>
    <row r="25" spans="4:19" ht="20.25">
      <c r="D25" s="309"/>
      <c r="E25" s="110" t="s">
        <v>18</v>
      </c>
      <c r="F25" s="108">
        <v>28351</v>
      </c>
      <c r="G25" s="108">
        <v>28355</v>
      </c>
      <c r="H25" s="108">
        <v>28355</v>
      </c>
      <c r="I25" s="108">
        <v>28361</v>
      </c>
      <c r="J25" s="108">
        <v>28276</v>
      </c>
      <c r="K25" s="108">
        <v>28216</v>
      </c>
      <c r="L25" s="108">
        <v>28219</v>
      </c>
      <c r="M25" s="108">
        <v>28255</v>
      </c>
      <c r="N25" s="108">
        <v>28268</v>
      </c>
      <c r="O25" s="108">
        <v>28247</v>
      </c>
      <c r="P25" s="108">
        <v>28301</v>
      </c>
      <c r="Q25" s="108">
        <v>28307</v>
      </c>
      <c r="R25" s="108">
        <v>28313</v>
      </c>
      <c r="S25" s="109"/>
    </row>
    <row r="26" spans="4:19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</sheetData>
  <mergeCells count="11">
    <mergeCell ref="D11:D16"/>
    <mergeCell ref="D6:S6"/>
    <mergeCell ref="D7:S7"/>
    <mergeCell ref="D8:E8"/>
    <mergeCell ref="D9:E9"/>
    <mergeCell ref="D10:E10"/>
    <mergeCell ref="D17:S17"/>
    <mergeCell ref="D18:E18"/>
    <mergeCell ref="D19:E19"/>
    <mergeCell ref="D20:E20"/>
    <mergeCell ref="D21:D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7013-B3D9-4FE3-BC19-745BBB8AB0AA}">
  <dimension ref="A1:O24"/>
  <sheetViews>
    <sheetView workbookViewId="0">
      <selection activeCell="N13" sqref="N13"/>
    </sheetView>
  </sheetViews>
  <sheetFormatPr defaultColWidth="9.140625" defaultRowHeight="14.25"/>
  <cols>
    <col min="1" max="1" width="35" style="2" bestFit="1" customWidth="1"/>
    <col min="2" max="2" width="23.85546875" style="2" bestFit="1" customWidth="1"/>
    <col min="3" max="3" width="14.42578125" style="2" customWidth="1"/>
    <col min="4" max="15" width="13.7109375" style="2" customWidth="1"/>
    <col min="16" max="16384" width="9.140625" style="2"/>
  </cols>
  <sheetData>
    <row r="1" spans="1:15" ht="18">
      <c r="A1" s="317" t="s">
        <v>26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5" s="1" customFormat="1" ht="15.75">
      <c r="A2" s="203" t="s">
        <v>143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5" ht="15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4" t="str">
        <f t="shared" si="0"/>
        <v>2022-23</v>
      </c>
      <c r="O3" s="4" t="str">
        <f t="shared" si="0"/>
        <v>2023-24</v>
      </c>
    </row>
    <row r="4" spans="1:15" s="121" customFormat="1">
      <c r="A4" s="206" t="s">
        <v>28</v>
      </c>
      <c r="B4" s="207"/>
      <c r="C4" s="118">
        <v>25745083</v>
      </c>
      <c r="D4" s="118">
        <v>25745083</v>
      </c>
      <c r="E4" s="118">
        <v>25745083</v>
      </c>
      <c r="F4" s="118">
        <v>25745083</v>
      </c>
      <c r="G4" s="118">
        <v>25745083</v>
      </c>
      <c r="H4" s="118">
        <v>25745083</v>
      </c>
      <c r="I4" s="118">
        <v>25745083</v>
      </c>
      <c r="J4" s="118">
        <v>25745083</v>
      </c>
      <c r="K4" s="118">
        <v>25745083</v>
      </c>
      <c r="L4" s="118">
        <v>25745083</v>
      </c>
      <c r="M4" s="118">
        <v>25745083</v>
      </c>
      <c r="N4" s="118">
        <v>25745083</v>
      </c>
      <c r="O4" s="118">
        <v>25745083</v>
      </c>
    </row>
    <row r="5" spans="1:15">
      <c r="A5" s="262" t="s">
        <v>144</v>
      </c>
      <c r="B5" s="200"/>
      <c r="C5" s="112">
        <v>7405.4</v>
      </c>
      <c r="D5" s="112">
        <v>7405.4</v>
      </c>
      <c r="E5" s="112">
        <v>7405.4</v>
      </c>
      <c r="F5" s="112">
        <v>7405.4</v>
      </c>
      <c r="G5" s="112">
        <v>7405.4</v>
      </c>
      <c r="H5" s="112">
        <v>7405.4</v>
      </c>
      <c r="I5" s="112">
        <v>7405.4</v>
      </c>
      <c r="J5" s="112">
        <v>7405.4</v>
      </c>
      <c r="K5" s="112">
        <v>7405.4</v>
      </c>
      <c r="L5" s="112">
        <v>7405.4</v>
      </c>
      <c r="M5" s="112">
        <v>7405.4</v>
      </c>
      <c r="N5" s="112">
        <v>7405.4</v>
      </c>
      <c r="O5" s="112">
        <v>7405.4</v>
      </c>
    </row>
    <row r="6" spans="1:15">
      <c r="A6" s="201" t="s">
        <v>30</v>
      </c>
      <c r="B6" s="3" t="s">
        <v>13</v>
      </c>
      <c r="C6" s="3"/>
      <c r="D6" s="3">
        <v>8</v>
      </c>
      <c r="E6" s="3">
        <v>8</v>
      </c>
      <c r="F6" s="3">
        <v>8</v>
      </c>
      <c r="G6" s="3">
        <v>8</v>
      </c>
      <c r="H6" s="3">
        <v>8</v>
      </c>
      <c r="I6" s="3">
        <v>8</v>
      </c>
      <c r="J6" s="3">
        <v>8</v>
      </c>
      <c r="K6" s="3">
        <v>8</v>
      </c>
      <c r="L6" s="3">
        <v>8</v>
      </c>
      <c r="M6" s="3">
        <v>8</v>
      </c>
      <c r="N6" s="3">
        <v>8</v>
      </c>
      <c r="O6" s="3">
        <v>8</v>
      </c>
    </row>
    <row r="7" spans="1:15">
      <c r="A7" s="201"/>
      <c r="B7" s="3" t="s">
        <v>14</v>
      </c>
      <c r="C7" s="3"/>
      <c r="D7" s="3">
        <v>159</v>
      </c>
      <c r="E7" s="3">
        <v>159</v>
      </c>
      <c r="F7" s="3">
        <v>159</v>
      </c>
      <c r="G7" s="3">
        <v>159</v>
      </c>
      <c r="H7" s="3">
        <v>162</v>
      </c>
      <c r="I7" s="3">
        <v>162</v>
      </c>
      <c r="J7" s="3">
        <v>162</v>
      </c>
      <c r="K7" s="3">
        <v>162</v>
      </c>
      <c r="L7" s="3">
        <v>162</v>
      </c>
      <c r="M7" s="3">
        <v>156</v>
      </c>
      <c r="N7" s="3">
        <v>156</v>
      </c>
      <c r="O7" s="3">
        <v>156</v>
      </c>
    </row>
    <row r="8" spans="1:15">
      <c r="A8" s="201"/>
      <c r="B8" s="3" t="s">
        <v>15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A9" s="201"/>
      <c r="B9" s="3" t="s">
        <v>16</v>
      </c>
      <c r="C9" s="3"/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</row>
    <row r="10" spans="1:15">
      <c r="A10" s="201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>
      <c r="A11" s="202"/>
      <c r="B11" s="3" t="s">
        <v>18</v>
      </c>
      <c r="C11" s="3">
        <v>25745083</v>
      </c>
      <c r="D11" s="3">
        <f t="shared" ref="D11:O11" si="1">SUM(D4:D10)</f>
        <v>25752656.399999999</v>
      </c>
      <c r="E11" s="3">
        <f t="shared" si="1"/>
        <v>25752656.399999999</v>
      </c>
      <c r="F11" s="3">
        <f t="shared" si="1"/>
        <v>25752656.399999999</v>
      </c>
      <c r="G11" s="3">
        <f t="shared" si="1"/>
        <v>25752656.399999999</v>
      </c>
      <c r="H11" s="3">
        <f t="shared" si="1"/>
        <v>25752659.399999999</v>
      </c>
      <c r="I11" s="3">
        <f t="shared" si="1"/>
        <v>25752659.399999999</v>
      </c>
      <c r="J11" s="3">
        <f t="shared" si="1"/>
        <v>25752659.399999999</v>
      </c>
      <c r="K11" s="3">
        <f t="shared" si="1"/>
        <v>25752659.399999999</v>
      </c>
      <c r="L11" s="3">
        <f t="shared" si="1"/>
        <v>25752659.399999999</v>
      </c>
      <c r="M11" s="3">
        <f t="shared" si="1"/>
        <v>25752653.399999999</v>
      </c>
      <c r="N11" s="3">
        <f t="shared" si="1"/>
        <v>25752653.399999999</v>
      </c>
      <c r="O11" s="3">
        <f t="shared" si="1"/>
        <v>25752653.399999999</v>
      </c>
    </row>
    <row r="12" spans="1:15">
      <c r="A12" s="23"/>
      <c r="B12" s="2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121" customFormat="1">
      <c r="A13" s="206" t="s">
        <v>31</v>
      </c>
      <c r="B13" s="207"/>
      <c r="C13" s="118">
        <v>34694609</v>
      </c>
      <c r="D13" s="118">
        <v>34694609</v>
      </c>
      <c r="E13" s="118">
        <v>34694609</v>
      </c>
      <c r="F13" s="118">
        <v>34694609</v>
      </c>
      <c r="G13" s="118">
        <v>34694609</v>
      </c>
      <c r="H13" s="118">
        <v>34694609</v>
      </c>
      <c r="I13" s="118">
        <v>34694609</v>
      </c>
      <c r="J13" s="118">
        <v>34694609</v>
      </c>
      <c r="K13" s="118">
        <v>34694609</v>
      </c>
      <c r="L13" s="118">
        <v>34694609</v>
      </c>
      <c r="M13" s="118">
        <v>34694609</v>
      </c>
      <c r="N13" s="118">
        <v>34694609</v>
      </c>
      <c r="O13" s="118">
        <v>34694609</v>
      </c>
    </row>
    <row r="14" spans="1:15">
      <c r="A14" s="262" t="s">
        <v>145</v>
      </c>
      <c r="B14" s="200"/>
      <c r="C14" s="113">
        <v>188838.6</v>
      </c>
      <c r="D14" s="113">
        <v>188838.6</v>
      </c>
      <c r="E14" s="113">
        <v>188838.6</v>
      </c>
      <c r="F14" s="113">
        <v>188838.6</v>
      </c>
      <c r="G14" s="113">
        <v>188838.6</v>
      </c>
      <c r="H14" s="113">
        <v>188838.6</v>
      </c>
      <c r="I14" s="113">
        <v>188838.6</v>
      </c>
      <c r="J14" s="113">
        <v>188838.6</v>
      </c>
      <c r="K14" s="113">
        <v>188838.6</v>
      </c>
      <c r="L14" s="113">
        <v>188838.6</v>
      </c>
      <c r="M14" s="113">
        <v>188838.6</v>
      </c>
      <c r="N14" s="113">
        <v>188838.6</v>
      </c>
      <c r="O14" s="113">
        <v>188838.6</v>
      </c>
    </row>
    <row r="15" spans="1:15">
      <c r="A15" s="201" t="s">
        <v>33</v>
      </c>
      <c r="B15" s="3" t="s">
        <v>19</v>
      </c>
      <c r="C15" s="3">
        <v>26</v>
      </c>
      <c r="D15" s="3">
        <v>26</v>
      </c>
      <c r="E15" s="3">
        <v>26</v>
      </c>
      <c r="F15" s="3">
        <v>26</v>
      </c>
      <c r="G15" s="3">
        <v>33</v>
      </c>
      <c r="H15" s="3">
        <v>33</v>
      </c>
      <c r="I15" s="3">
        <v>33</v>
      </c>
      <c r="J15" s="3">
        <v>33</v>
      </c>
      <c r="K15" s="3">
        <v>33</v>
      </c>
      <c r="L15" s="3">
        <v>33</v>
      </c>
      <c r="M15" s="3">
        <v>33</v>
      </c>
      <c r="N15" s="3">
        <v>33</v>
      </c>
      <c r="O15" s="3">
        <v>33</v>
      </c>
    </row>
    <row r="16" spans="1:15">
      <c r="A16" s="201"/>
      <c r="B16" s="3" t="s">
        <v>20</v>
      </c>
      <c r="C16" s="3">
        <v>223</v>
      </c>
      <c r="D16" s="3">
        <v>223</v>
      </c>
      <c r="E16" s="3">
        <v>223</v>
      </c>
      <c r="F16" s="3">
        <v>223</v>
      </c>
      <c r="G16" s="3">
        <v>247</v>
      </c>
      <c r="H16" s="3">
        <v>247</v>
      </c>
      <c r="I16" s="3">
        <v>247</v>
      </c>
      <c r="J16" s="3">
        <v>248</v>
      </c>
      <c r="K16" s="3">
        <v>248</v>
      </c>
      <c r="L16" s="3">
        <v>248</v>
      </c>
      <c r="M16" s="3">
        <v>248</v>
      </c>
      <c r="N16" s="3">
        <v>248</v>
      </c>
      <c r="O16" s="3">
        <v>248</v>
      </c>
    </row>
    <row r="17" spans="1:15">
      <c r="A17" s="201"/>
      <c r="B17" s="3" t="s">
        <v>21</v>
      </c>
      <c r="C17" s="3">
        <v>13996</v>
      </c>
      <c r="D17" s="3">
        <v>13996</v>
      </c>
      <c r="E17" s="3">
        <v>13996</v>
      </c>
      <c r="F17" s="3">
        <v>13996</v>
      </c>
      <c r="G17" s="3">
        <v>14003</v>
      </c>
      <c r="H17" s="3">
        <v>14029</v>
      </c>
      <c r="I17" s="3">
        <v>14265</v>
      </c>
      <c r="J17" s="3">
        <v>14280</v>
      </c>
      <c r="K17" s="3">
        <v>14292</v>
      </c>
      <c r="L17" s="3">
        <v>14292</v>
      </c>
      <c r="M17" s="3">
        <v>14253</v>
      </c>
      <c r="N17" s="3">
        <v>14570</v>
      </c>
      <c r="O17" s="3">
        <v>14658</v>
      </c>
    </row>
    <row r="18" spans="1:15">
      <c r="A18" s="201"/>
      <c r="B18" s="3" t="s">
        <v>17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202"/>
      <c r="B19" s="3" t="s">
        <v>18</v>
      </c>
      <c r="C19" s="3">
        <f>SUM(C15:C18)</f>
        <v>14245</v>
      </c>
      <c r="D19" s="3">
        <f>SUM(D15:D18)</f>
        <v>14245</v>
      </c>
      <c r="E19" s="3">
        <f t="shared" ref="E19:O19" si="2">SUM(E15:E18)</f>
        <v>14245</v>
      </c>
      <c r="F19" s="3">
        <f t="shared" si="2"/>
        <v>14245</v>
      </c>
      <c r="G19" s="3">
        <f t="shared" si="2"/>
        <v>14283</v>
      </c>
      <c r="H19" s="3">
        <f t="shared" si="2"/>
        <v>14309</v>
      </c>
      <c r="I19" s="3">
        <f t="shared" si="2"/>
        <v>14545</v>
      </c>
      <c r="J19" s="3">
        <f t="shared" si="2"/>
        <v>14561</v>
      </c>
      <c r="K19" s="3">
        <f t="shared" si="2"/>
        <v>14573</v>
      </c>
      <c r="L19" s="3">
        <f t="shared" si="2"/>
        <v>14573</v>
      </c>
      <c r="M19" s="3">
        <f t="shared" si="2"/>
        <v>14534</v>
      </c>
      <c r="N19" s="3">
        <f t="shared" si="2"/>
        <v>14851</v>
      </c>
      <c r="O19" s="3">
        <f t="shared" si="2"/>
        <v>14939</v>
      </c>
    </row>
    <row r="21" spans="1:15">
      <c r="A21" s="2" t="s">
        <v>34</v>
      </c>
      <c r="C21" s="114">
        <f>C4+C13</f>
        <v>60439692</v>
      </c>
    </row>
    <row r="22" spans="1:15">
      <c r="A22" s="2" t="s">
        <v>146</v>
      </c>
      <c r="C22" s="113">
        <f>C5+C14</f>
        <v>196244</v>
      </c>
    </row>
    <row r="24" spans="1:15" ht="15.75">
      <c r="A24" s="316" t="s">
        <v>147</v>
      </c>
      <c r="B24" s="316"/>
      <c r="C24" s="316"/>
    </row>
  </sheetData>
  <mergeCells count="9">
    <mergeCell ref="A14:B14"/>
    <mergeCell ref="A15:A19"/>
    <mergeCell ref="A24:C24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51D8-FB93-4061-B84E-CE5CF1B28446}">
  <dimension ref="A1:O11"/>
  <sheetViews>
    <sheetView tabSelected="1" workbookViewId="0">
      <selection activeCell="E17" sqref="E17"/>
    </sheetView>
  </sheetViews>
  <sheetFormatPr defaultRowHeight="15"/>
  <cols>
    <col min="2" max="2" width="11.28515625" customWidth="1"/>
  </cols>
  <sheetData>
    <row r="1" spans="1:15" s="55" customFormat="1" ht="12.75">
      <c r="A1" s="272" t="s">
        <v>110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4"/>
    </row>
    <row r="2" spans="1:15" s="55" customFormat="1" ht="12">
      <c r="A2" s="275" t="s">
        <v>148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7"/>
    </row>
    <row r="3" spans="1:15" s="55" customFormat="1" ht="12">
      <c r="A3" s="56"/>
      <c r="B3" s="56"/>
      <c r="C3" s="57" t="s">
        <v>0</v>
      </c>
      <c r="D3" s="57" t="s">
        <v>1</v>
      </c>
      <c r="E3" s="57" t="s">
        <v>2</v>
      </c>
      <c r="F3" s="57" t="s">
        <v>3</v>
      </c>
      <c r="G3" s="57" t="s">
        <v>4</v>
      </c>
      <c r="H3" s="58" t="s">
        <v>5</v>
      </c>
      <c r="I3" s="58" t="s">
        <v>6</v>
      </c>
      <c r="J3" s="58" t="s">
        <v>7</v>
      </c>
      <c r="K3" s="57" t="s">
        <v>8</v>
      </c>
      <c r="L3" s="57" t="s">
        <v>9</v>
      </c>
      <c r="M3" s="57" t="s">
        <v>10</v>
      </c>
      <c r="N3" s="57" t="s">
        <v>11</v>
      </c>
      <c r="O3" s="57" t="s">
        <v>12</v>
      </c>
    </row>
    <row r="4" spans="1:15" s="55" customFormat="1" ht="12">
      <c r="A4" s="267" t="s">
        <v>28</v>
      </c>
      <c r="B4" s="268"/>
      <c r="C4" s="57">
        <v>14027645</v>
      </c>
      <c r="D4" s="57">
        <v>14603748</v>
      </c>
      <c r="E4" s="57">
        <v>15025722</v>
      </c>
      <c r="F4" s="57">
        <v>15220683</v>
      </c>
      <c r="G4" s="57">
        <v>15401254</v>
      </c>
      <c r="H4" s="58">
        <v>15505423</v>
      </c>
      <c r="I4" s="58">
        <v>15679100</v>
      </c>
      <c r="J4" s="58">
        <v>15851258</v>
      </c>
      <c r="K4" s="57">
        <v>16151338</v>
      </c>
      <c r="L4" s="57">
        <v>17244780</v>
      </c>
      <c r="M4" s="57">
        <v>17434130</v>
      </c>
      <c r="N4" s="57">
        <v>17765733</v>
      </c>
      <c r="O4" s="57">
        <v>17963892</v>
      </c>
    </row>
    <row r="5" spans="1:15" s="55" customFormat="1" ht="12">
      <c r="A5" s="267" t="s">
        <v>29</v>
      </c>
      <c r="B5" s="268"/>
      <c r="C5" s="57">
        <v>3558.22</v>
      </c>
      <c r="D5" s="57">
        <v>4012.36</v>
      </c>
      <c r="E5" s="57">
        <v>4261.55</v>
      </c>
      <c r="F5" s="57">
        <v>4281.33</v>
      </c>
      <c r="G5" s="57">
        <v>4282.51</v>
      </c>
      <c r="H5" s="58">
        <v>4264.08</v>
      </c>
      <c r="I5" s="58">
        <v>4287.55</v>
      </c>
      <c r="J5" s="58">
        <v>4287.55</v>
      </c>
      <c r="K5" s="57">
        <v>4524.74</v>
      </c>
      <c r="L5" s="57">
        <v>5505.9</v>
      </c>
      <c r="M5" s="57">
        <v>5505.9</v>
      </c>
      <c r="N5" s="57">
        <v>5550.98</v>
      </c>
      <c r="O5" s="57">
        <v>5553.71</v>
      </c>
    </row>
    <row r="6" spans="1:15" s="55" customFormat="1" ht="24">
      <c r="A6" s="269" t="s">
        <v>30</v>
      </c>
      <c r="B6" s="59" t="s">
        <v>13</v>
      </c>
      <c r="C6" s="57">
        <v>12</v>
      </c>
      <c r="D6" s="57">
        <v>13</v>
      </c>
      <c r="E6" s="57">
        <v>13</v>
      </c>
      <c r="F6" s="57">
        <v>13</v>
      </c>
      <c r="G6" s="57">
        <v>14</v>
      </c>
      <c r="H6" s="57">
        <v>14</v>
      </c>
      <c r="I6" s="57">
        <v>14</v>
      </c>
      <c r="J6" s="57">
        <v>14</v>
      </c>
      <c r="K6" s="57">
        <v>16</v>
      </c>
      <c r="L6" s="57">
        <v>16</v>
      </c>
      <c r="M6" s="57">
        <v>17</v>
      </c>
      <c r="N6" s="57">
        <v>17</v>
      </c>
      <c r="O6" s="57">
        <v>17</v>
      </c>
    </row>
    <row r="7" spans="1:15" s="55" customFormat="1" ht="12">
      <c r="A7" s="270"/>
      <c r="B7" s="59" t="s">
        <v>14</v>
      </c>
      <c r="C7" s="57">
        <v>74</v>
      </c>
      <c r="D7" s="57">
        <v>77</v>
      </c>
      <c r="E7" s="57">
        <v>77</v>
      </c>
      <c r="F7" s="57">
        <v>77</v>
      </c>
      <c r="G7" s="57">
        <v>76</v>
      </c>
      <c r="H7" s="58">
        <v>75</v>
      </c>
      <c r="I7" s="58">
        <v>75</v>
      </c>
      <c r="J7" s="58">
        <v>75</v>
      </c>
      <c r="K7" s="57">
        <v>77</v>
      </c>
      <c r="L7" s="57">
        <v>81</v>
      </c>
      <c r="M7" s="57">
        <v>79</v>
      </c>
      <c r="N7" s="57">
        <v>82</v>
      </c>
      <c r="O7" s="57">
        <v>82</v>
      </c>
    </row>
    <row r="8" spans="1:15" s="55" customFormat="1" ht="24">
      <c r="A8" s="270"/>
      <c r="B8" s="59" t="s">
        <v>15</v>
      </c>
      <c r="C8" s="57">
        <v>18</v>
      </c>
      <c r="D8" s="57">
        <v>19</v>
      </c>
      <c r="E8" s="57">
        <v>22</v>
      </c>
      <c r="F8" s="57">
        <v>22</v>
      </c>
      <c r="G8" s="57">
        <v>22</v>
      </c>
      <c r="H8" s="58">
        <v>21</v>
      </c>
      <c r="I8" s="58">
        <v>21</v>
      </c>
      <c r="J8" s="58">
        <v>21</v>
      </c>
      <c r="K8" s="57">
        <v>17</v>
      </c>
      <c r="L8" s="57">
        <v>28</v>
      </c>
      <c r="M8" s="57">
        <v>28</v>
      </c>
      <c r="N8" s="57">
        <v>24</v>
      </c>
      <c r="O8" s="57">
        <v>24</v>
      </c>
    </row>
    <row r="9" spans="1:15" s="55" customFormat="1" ht="24">
      <c r="A9" s="270"/>
      <c r="B9" s="59" t="s">
        <v>16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</row>
    <row r="10" spans="1:15" s="55" customFormat="1" ht="36">
      <c r="A10" s="270"/>
      <c r="B10" s="59" t="s">
        <v>17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</row>
    <row r="11" spans="1:15" s="55" customFormat="1" ht="12">
      <c r="A11" s="271"/>
      <c r="B11" s="59" t="s">
        <v>18</v>
      </c>
      <c r="C11" s="57">
        <f>SUM(C6:C10)</f>
        <v>104</v>
      </c>
      <c r="D11" s="57">
        <f t="shared" ref="D11:O11" si="0">SUM(D6:D10)</f>
        <v>109</v>
      </c>
      <c r="E11" s="57">
        <f t="shared" si="0"/>
        <v>112</v>
      </c>
      <c r="F11" s="57">
        <f t="shared" si="0"/>
        <v>112</v>
      </c>
      <c r="G11" s="57">
        <f t="shared" si="0"/>
        <v>112</v>
      </c>
      <c r="H11" s="57">
        <f t="shared" si="0"/>
        <v>110</v>
      </c>
      <c r="I11" s="57">
        <f t="shared" si="0"/>
        <v>110</v>
      </c>
      <c r="J11" s="57">
        <f t="shared" si="0"/>
        <v>110</v>
      </c>
      <c r="K11" s="57">
        <f t="shared" si="0"/>
        <v>110</v>
      </c>
      <c r="L11" s="57">
        <f t="shared" si="0"/>
        <v>125</v>
      </c>
      <c r="M11" s="57">
        <f t="shared" si="0"/>
        <v>124</v>
      </c>
      <c r="N11" s="57">
        <f t="shared" si="0"/>
        <v>123</v>
      </c>
      <c r="O11" s="57">
        <f t="shared" si="0"/>
        <v>123</v>
      </c>
    </row>
  </sheetData>
  <mergeCells count="5">
    <mergeCell ref="A1:O1"/>
    <mergeCell ref="A2:O2"/>
    <mergeCell ref="A4:B4"/>
    <mergeCell ref="A5:B5"/>
    <mergeCell ref="A6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2E23-BE0B-46E1-BEF0-902F8016E5D7}">
  <dimension ref="A1:O19"/>
  <sheetViews>
    <sheetView topLeftCell="E1" zoomScale="63" zoomScaleNormal="100" workbookViewId="0">
      <selection activeCell="N13" sqref="N13"/>
    </sheetView>
  </sheetViews>
  <sheetFormatPr defaultRowHeight="15"/>
  <cols>
    <col min="1" max="1" width="29.140625" customWidth="1"/>
    <col min="2" max="2" width="31.5703125" customWidth="1"/>
    <col min="3" max="3" width="10" bestFit="1" customWidth="1"/>
    <col min="4" max="6" width="9.28515625" bestFit="1" customWidth="1"/>
    <col min="7" max="13" width="10.5703125" bestFit="1" customWidth="1"/>
    <col min="14" max="14" width="10.5703125" style="125" bestFit="1" customWidth="1"/>
    <col min="15" max="15" width="10.5703125" bestFit="1" customWidth="1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15.75">
      <c r="A2" s="190" t="s">
        <v>38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115" t="str">
        <f t="shared" si="0"/>
        <v>2022-23</v>
      </c>
      <c r="O3" s="4" t="str">
        <f t="shared" si="0"/>
        <v>2023-24</v>
      </c>
    </row>
    <row r="4" spans="1:15" s="123" customFormat="1">
      <c r="A4" s="191" t="s">
        <v>28</v>
      </c>
      <c r="B4" s="191"/>
      <c r="C4" s="128">
        <v>571771</v>
      </c>
      <c r="D4" s="128">
        <v>571771</v>
      </c>
      <c r="E4" s="128">
        <v>571771</v>
      </c>
      <c r="F4" s="128">
        <v>571771</v>
      </c>
      <c r="G4" s="128">
        <v>571771</v>
      </c>
      <c r="H4" s="128">
        <v>571771</v>
      </c>
      <c r="I4" s="128">
        <v>571771</v>
      </c>
      <c r="J4" s="129">
        <v>571771</v>
      </c>
      <c r="K4" s="129">
        <v>571771</v>
      </c>
      <c r="L4" s="129">
        <v>571771</v>
      </c>
      <c r="M4" s="129">
        <v>571771</v>
      </c>
      <c r="N4" s="133">
        <v>571771</v>
      </c>
      <c r="O4" s="129">
        <v>571771</v>
      </c>
    </row>
    <row r="5" spans="1:15">
      <c r="A5" s="188" t="s">
        <v>29</v>
      </c>
      <c r="B5" s="188"/>
      <c r="C5" s="7">
        <v>573.32000000000005</v>
      </c>
      <c r="D5" s="7">
        <v>573.32000000000005</v>
      </c>
      <c r="E5" s="7">
        <v>573.32000000000005</v>
      </c>
      <c r="F5" s="7">
        <v>573.32000000000005</v>
      </c>
      <c r="G5" s="7">
        <v>573.32000000000005</v>
      </c>
      <c r="H5" s="7">
        <v>573.32000000000005</v>
      </c>
      <c r="I5" s="7">
        <v>573.32000000000005</v>
      </c>
      <c r="J5" s="8">
        <v>573.32000000000005</v>
      </c>
      <c r="K5" s="8">
        <v>573.32000000000005</v>
      </c>
      <c r="L5" s="8">
        <v>573.32000000000005</v>
      </c>
      <c r="M5" s="8">
        <v>573.32000000000005</v>
      </c>
      <c r="N5" s="133">
        <v>529.32000000000005</v>
      </c>
      <c r="O5" s="8">
        <v>529.32000000000005</v>
      </c>
    </row>
    <row r="6" spans="1:15">
      <c r="A6" s="188" t="s">
        <v>30</v>
      </c>
      <c r="B6" s="3" t="s">
        <v>13</v>
      </c>
      <c r="C6" s="7">
        <v>1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8">
        <v>1</v>
      </c>
      <c r="K6" s="8">
        <v>1</v>
      </c>
      <c r="L6" s="8">
        <v>1</v>
      </c>
      <c r="M6" s="8">
        <v>1</v>
      </c>
      <c r="N6" s="133">
        <v>1</v>
      </c>
      <c r="O6" s="8">
        <v>1</v>
      </c>
    </row>
    <row r="7" spans="1:15">
      <c r="A7" s="188"/>
      <c r="B7" s="3" t="s">
        <v>14</v>
      </c>
      <c r="C7" s="9"/>
      <c r="D7" s="9"/>
      <c r="E7" s="9"/>
      <c r="F7" s="9"/>
      <c r="G7" s="9"/>
      <c r="H7" s="9"/>
      <c r="I7" s="9"/>
      <c r="J7" s="10"/>
      <c r="K7" s="10"/>
      <c r="L7" s="10"/>
      <c r="M7" s="10"/>
      <c r="N7" s="134"/>
      <c r="O7" s="10"/>
    </row>
    <row r="8" spans="1:15">
      <c r="A8" s="188"/>
      <c r="B8" s="3" t="s">
        <v>15</v>
      </c>
      <c r="C8" s="9"/>
      <c r="D8" s="9"/>
      <c r="E8" s="9"/>
      <c r="F8" s="9"/>
      <c r="G8" s="9"/>
      <c r="H8" s="9"/>
      <c r="I8" s="9"/>
      <c r="J8" s="10"/>
      <c r="K8" s="10"/>
      <c r="L8" s="10"/>
      <c r="M8" s="10"/>
      <c r="N8" s="134"/>
      <c r="O8" s="10"/>
    </row>
    <row r="9" spans="1:15">
      <c r="A9" s="188"/>
      <c r="B9" s="3" t="s">
        <v>16</v>
      </c>
      <c r="C9" s="9"/>
      <c r="D9" s="9"/>
      <c r="E9" s="9"/>
      <c r="F9" s="9"/>
      <c r="G9" s="9"/>
      <c r="H9" s="9"/>
      <c r="I9" s="9"/>
      <c r="J9" s="10"/>
      <c r="K9" s="10"/>
      <c r="L9" s="10"/>
      <c r="M9" s="10"/>
      <c r="N9" s="134"/>
      <c r="O9" s="10"/>
    </row>
    <row r="10" spans="1:15">
      <c r="A10" s="188"/>
      <c r="B10" s="3" t="s">
        <v>17</v>
      </c>
      <c r="C10" s="9"/>
      <c r="D10" s="9"/>
      <c r="E10" s="9"/>
      <c r="F10" s="9"/>
      <c r="G10" s="9"/>
      <c r="H10" s="9"/>
      <c r="I10" s="9"/>
      <c r="J10" s="10"/>
      <c r="K10" s="10"/>
      <c r="L10" s="10"/>
      <c r="M10" s="10"/>
      <c r="N10" s="133">
        <v>1</v>
      </c>
      <c r="O10" s="8">
        <v>1</v>
      </c>
    </row>
    <row r="11" spans="1:15">
      <c r="A11" s="188"/>
      <c r="B11" s="3" t="s">
        <v>18</v>
      </c>
      <c r="C11" s="7">
        <v>1</v>
      </c>
      <c r="D11" s="7">
        <v>1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8">
        <v>1</v>
      </c>
      <c r="K11" s="8">
        <v>1</v>
      </c>
      <c r="L11" s="8">
        <v>1</v>
      </c>
      <c r="M11" s="8">
        <v>1</v>
      </c>
      <c r="N11" s="133">
        <v>2</v>
      </c>
      <c r="O11" s="8">
        <v>2</v>
      </c>
    </row>
    <row r="12" spans="1:15">
      <c r="A12" s="12"/>
      <c r="B12" s="3"/>
      <c r="C12" s="11"/>
      <c r="D12" s="11"/>
      <c r="E12" s="11"/>
      <c r="F12" s="11"/>
      <c r="G12" s="11"/>
      <c r="H12" s="11"/>
      <c r="I12" s="11"/>
      <c r="J12" s="10"/>
      <c r="K12" s="10"/>
      <c r="L12" s="10"/>
      <c r="M12" s="10"/>
      <c r="N12" s="134"/>
      <c r="O12" s="10"/>
    </row>
    <row r="13" spans="1:15" s="123" customFormat="1">
      <c r="A13" s="191" t="s">
        <v>31</v>
      </c>
      <c r="B13" s="191"/>
      <c r="C13" s="130">
        <v>525435</v>
      </c>
      <c r="D13" s="131">
        <v>525435</v>
      </c>
      <c r="E13" s="131">
        <v>525435</v>
      </c>
      <c r="F13" s="131">
        <v>525435</v>
      </c>
      <c r="G13" s="131">
        <v>525435</v>
      </c>
      <c r="H13" s="131">
        <v>525435</v>
      </c>
      <c r="I13" s="131">
        <v>525435</v>
      </c>
      <c r="J13" s="132">
        <v>525435</v>
      </c>
      <c r="K13" s="132">
        <v>525435</v>
      </c>
      <c r="L13" s="132">
        <v>525435</v>
      </c>
      <c r="M13" s="132">
        <v>525435</v>
      </c>
      <c r="N13" s="135">
        <v>525435</v>
      </c>
      <c r="O13" s="132">
        <v>525435</v>
      </c>
    </row>
    <row r="14" spans="1:15">
      <c r="A14" s="188" t="s">
        <v>32</v>
      </c>
      <c r="B14" s="188"/>
      <c r="C14" s="11">
        <v>20513.68</v>
      </c>
      <c r="D14" s="11">
        <v>20513.68</v>
      </c>
      <c r="E14" s="11">
        <v>20513.68</v>
      </c>
      <c r="F14" s="11">
        <v>20513.68</v>
      </c>
      <c r="G14" s="10">
        <v>20513.68</v>
      </c>
      <c r="H14" s="10">
        <v>20513.68</v>
      </c>
      <c r="I14" s="10">
        <v>20513.68</v>
      </c>
      <c r="J14" s="10">
        <v>20513.68</v>
      </c>
      <c r="K14" s="10">
        <v>20513.68</v>
      </c>
      <c r="L14" s="10">
        <v>20513.68</v>
      </c>
      <c r="M14" s="10">
        <v>20513.68</v>
      </c>
      <c r="N14" s="134">
        <v>20557.68</v>
      </c>
      <c r="O14" s="10">
        <v>20557.68</v>
      </c>
    </row>
    <row r="15" spans="1:15">
      <c r="A15" s="188" t="s">
        <v>33</v>
      </c>
      <c r="B15" s="3" t="s">
        <v>19</v>
      </c>
      <c r="C15" s="9"/>
      <c r="D15" s="9"/>
      <c r="E15" s="9"/>
      <c r="F15" s="9"/>
      <c r="G15" s="9"/>
      <c r="H15" s="9"/>
      <c r="I15" s="9"/>
      <c r="J15" s="10"/>
      <c r="K15" s="10"/>
      <c r="L15" s="10"/>
      <c r="M15" s="10"/>
      <c r="N15" s="134"/>
      <c r="O15" s="10"/>
    </row>
    <row r="16" spans="1:15">
      <c r="A16" s="188"/>
      <c r="B16" s="3" t="s">
        <v>20</v>
      </c>
      <c r="C16" s="9"/>
      <c r="D16" s="9"/>
      <c r="E16" s="9"/>
      <c r="F16" s="9"/>
      <c r="G16" s="9"/>
      <c r="H16" s="9"/>
      <c r="I16" s="9"/>
      <c r="J16" s="10"/>
      <c r="K16" s="10"/>
      <c r="L16" s="10"/>
      <c r="M16" s="10"/>
      <c r="N16" s="134"/>
      <c r="O16" s="10"/>
    </row>
    <row r="17" spans="1:15">
      <c r="A17" s="188"/>
      <c r="B17" s="3" t="s">
        <v>21</v>
      </c>
      <c r="C17" s="7">
        <v>830</v>
      </c>
      <c r="D17" s="7">
        <v>830</v>
      </c>
      <c r="E17" s="7">
        <v>830</v>
      </c>
      <c r="F17" s="7">
        <v>830</v>
      </c>
      <c r="G17" s="7">
        <v>804</v>
      </c>
      <c r="H17" s="7">
        <v>804</v>
      </c>
      <c r="I17" s="7">
        <v>804</v>
      </c>
      <c r="J17" s="8">
        <v>804</v>
      </c>
      <c r="K17" s="8">
        <v>804</v>
      </c>
      <c r="L17" s="8">
        <v>804</v>
      </c>
      <c r="M17" s="8">
        <v>834</v>
      </c>
      <c r="N17" s="133">
        <v>810</v>
      </c>
      <c r="O17" s="8">
        <v>817</v>
      </c>
    </row>
    <row r="18" spans="1:15">
      <c r="A18" s="188"/>
      <c r="B18" s="3" t="s">
        <v>17</v>
      </c>
      <c r="C18" s="9"/>
      <c r="D18" s="9"/>
      <c r="E18" s="9"/>
      <c r="F18" s="9"/>
      <c r="G18" s="9"/>
      <c r="H18" s="9"/>
      <c r="I18" s="9"/>
      <c r="J18" s="10"/>
      <c r="K18" s="10"/>
      <c r="L18" s="10"/>
      <c r="M18" s="10"/>
      <c r="N18" s="134"/>
      <c r="O18" s="10"/>
    </row>
    <row r="19" spans="1:15">
      <c r="A19" s="188"/>
      <c r="B19" s="3" t="s">
        <v>18</v>
      </c>
      <c r="C19" s="9"/>
      <c r="D19" s="9"/>
      <c r="E19" s="9"/>
      <c r="F19" s="9"/>
      <c r="G19" s="9"/>
      <c r="H19" s="9"/>
      <c r="I19" s="9"/>
      <c r="J19" s="10"/>
      <c r="K19" s="10"/>
      <c r="L19" s="10"/>
      <c r="M19" s="10"/>
      <c r="N19" s="134"/>
      <c r="O19" s="10"/>
    </row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696F-8659-4ACC-BB1C-C41413D4C160}">
  <dimension ref="A1:O21"/>
  <sheetViews>
    <sheetView topLeftCell="G1" zoomScale="64" zoomScaleNormal="64" workbookViewId="0">
      <selection activeCell="N13" sqref="N13"/>
    </sheetView>
  </sheetViews>
  <sheetFormatPr defaultRowHeight="15"/>
  <cols>
    <col min="1" max="1" width="32.5703125" bestFit="1" customWidth="1"/>
    <col min="2" max="2" width="24.5703125" customWidth="1"/>
    <col min="3" max="13" width="12.28515625" bestFit="1" customWidth="1"/>
    <col min="14" max="14" width="12.28515625" style="125" bestFit="1" customWidth="1"/>
    <col min="15" max="15" width="12.28515625" bestFit="1" customWidth="1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15.75">
      <c r="A2" s="190" t="s">
        <v>39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5.75">
      <c r="A3" s="16"/>
      <c r="B3" s="16"/>
      <c r="C3" s="17" t="s">
        <v>0</v>
      </c>
      <c r="D3" s="17" t="str">
        <f t="shared" ref="D3:O3" si="0">TEXT(LEFT(C3,4),"0000")+1&amp;"-"&amp;TEXT(RIGHT(C3,2),"00")+1</f>
        <v>2012-13</v>
      </c>
      <c r="E3" s="17" t="str">
        <f t="shared" si="0"/>
        <v>2013-14</v>
      </c>
      <c r="F3" s="17" t="str">
        <f t="shared" si="0"/>
        <v>2014-15</v>
      </c>
      <c r="G3" s="17" t="str">
        <f t="shared" si="0"/>
        <v>2015-16</v>
      </c>
      <c r="H3" s="17" t="str">
        <f t="shared" si="0"/>
        <v>2016-17</v>
      </c>
      <c r="I3" s="17" t="str">
        <f t="shared" si="0"/>
        <v>2017-18</v>
      </c>
      <c r="J3" s="17" t="str">
        <f t="shared" si="0"/>
        <v>2018-19</v>
      </c>
      <c r="K3" s="17" t="str">
        <f t="shared" si="0"/>
        <v>2019-20</v>
      </c>
      <c r="L3" s="17" t="str">
        <f t="shared" si="0"/>
        <v>2020-21</v>
      </c>
      <c r="M3" s="17" t="str">
        <f t="shared" si="0"/>
        <v>2021-22</v>
      </c>
      <c r="N3" s="137" t="str">
        <f t="shared" si="0"/>
        <v>2022-23</v>
      </c>
      <c r="O3" s="17" t="str">
        <f t="shared" si="0"/>
        <v>2023-24</v>
      </c>
    </row>
    <row r="4" spans="1:15" s="123" customFormat="1" ht="15.75">
      <c r="A4" s="193" t="s">
        <v>28</v>
      </c>
      <c r="B4" s="193"/>
      <c r="C4" s="186">
        <v>619778</v>
      </c>
      <c r="D4" s="186">
        <f>C4+(2.3%*C4)</f>
        <v>634032.89399999997</v>
      </c>
      <c r="E4" s="186">
        <f>D4+(2.3%*D4)</f>
        <v>648615.650562</v>
      </c>
      <c r="F4" s="186">
        <f t="shared" ref="F4:O4" si="1">E4+(2.3%*E4)</f>
        <v>663533.81052492594</v>
      </c>
      <c r="G4" s="186">
        <f t="shared" si="1"/>
        <v>678795.08816699928</v>
      </c>
      <c r="H4" s="186">
        <f t="shared" si="1"/>
        <v>694407.37519484025</v>
      </c>
      <c r="I4" s="186">
        <f t="shared" si="1"/>
        <v>710378.74482432159</v>
      </c>
      <c r="J4" s="186">
        <f t="shared" si="1"/>
        <v>726717.45595528104</v>
      </c>
      <c r="K4" s="186">
        <f t="shared" si="1"/>
        <v>743431.95744225255</v>
      </c>
      <c r="L4" s="186">
        <f t="shared" si="1"/>
        <v>760530.89246342436</v>
      </c>
      <c r="M4" s="186">
        <f t="shared" si="1"/>
        <v>778023.10299008316</v>
      </c>
      <c r="N4" s="187">
        <f t="shared" si="1"/>
        <v>795917.63435885508</v>
      </c>
      <c r="O4" s="186">
        <f t="shared" si="1"/>
        <v>814223.7399491088</v>
      </c>
    </row>
    <row r="5" spans="1:15" ht="15.75">
      <c r="A5" s="192" t="s">
        <v>29</v>
      </c>
      <c r="B5" s="192"/>
      <c r="C5" s="16">
        <v>231.52</v>
      </c>
      <c r="D5" s="16">
        <v>231.52</v>
      </c>
      <c r="E5" s="16">
        <v>231.52</v>
      </c>
      <c r="F5" s="16">
        <v>231.52</v>
      </c>
      <c r="G5" s="16">
        <v>231.52</v>
      </c>
      <c r="H5" s="16">
        <v>231.52</v>
      </c>
      <c r="I5" s="16">
        <v>231.52</v>
      </c>
      <c r="J5" s="16">
        <v>231.52</v>
      </c>
      <c r="K5" s="16">
        <v>231.52</v>
      </c>
      <c r="L5" s="16">
        <v>231.52</v>
      </c>
      <c r="M5" s="16">
        <v>231.52</v>
      </c>
      <c r="N5" s="187">
        <v>231.52</v>
      </c>
      <c r="O5" s="16">
        <v>231.52</v>
      </c>
    </row>
    <row r="6" spans="1:15" ht="15.75">
      <c r="A6" s="192" t="s">
        <v>30</v>
      </c>
      <c r="B6" s="16" t="s">
        <v>13</v>
      </c>
      <c r="C6" s="16">
        <v>0</v>
      </c>
      <c r="D6" s="16">
        <v>0</v>
      </c>
      <c r="E6" s="16">
        <v>0</v>
      </c>
      <c r="F6" s="16">
        <v>1</v>
      </c>
      <c r="G6" s="16">
        <v>1</v>
      </c>
      <c r="H6" s="16">
        <v>1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87">
        <v>1</v>
      </c>
      <c r="O6" s="16">
        <v>1</v>
      </c>
    </row>
    <row r="7" spans="1:15" ht="15.75">
      <c r="A7" s="192"/>
      <c r="B7" s="16" t="s">
        <v>14</v>
      </c>
      <c r="C7" s="16">
        <v>9</v>
      </c>
      <c r="D7" s="16">
        <v>9</v>
      </c>
      <c r="E7" s="16">
        <v>9</v>
      </c>
      <c r="F7" s="16">
        <v>18</v>
      </c>
      <c r="G7" s="16">
        <v>18</v>
      </c>
      <c r="H7" s="16">
        <v>18</v>
      </c>
      <c r="I7" s="16">
        <v>21</v>
      </c>
      <c r="J7" s="16">
        <v>21</v>
      </c>
      <c r="K7" s="16">
        <v>23</v>
      </c>
      <c r="L7" s="16">
        <v>23</v>
      </c>
      <c r="M7" s="16">
        <v>26</v>
      </c>
      <c r="N7" s="187">
        <v>26</v>
      </c>
      <c r="O7" s="16">
        <v>26</v>
      </c>
    </row>
    <row r="8" spans="1:15" ht="15.75">
      <c r="A8" s="192"/>
      <c r="B8" s="16" t="s">
        <v>15</v>
      </c>
      <c r="C8" s="16">
        <v>18</v>
      </c>
      <c r="D8" s="16">
        <v>18</v>
      </c>
      <c r="E8" s="16">
        <v>18</v>
      </c>
      <c r="F8" s="16">
        <v>8</v>
      </c>
      <c r="G8" s="16">
        <v>8</v>
      </c>
      <c r="H8" s="16">
        <v>8</v>
      </c>
      <c r="I8" s="16">
        <v>5</v>
      </c>
      <c r="J8" s="16">
        <v>5</v>
      </c>
      <c r="K8" s="16">
        <v>3</v>
      </c>
      <c r="L8" s="16">
        <v>3</v>
      </c>
      <c r="M8" s="16">
        <v>0</v>
      </c>
      <c r="N8" s="187">
        <v>0</v>
      </c>
      <c r="O8" s="16">
        <v>0</v>
      </c>
    </row>
    <row r="9" spans="1:15" ht="15.75">
      <c r="A9" s="192"/>
      <c r="B9" s="16" t="s">
        <v>16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87">
        <v>0</v>
      </c>
      <c r="O9" s="16">
        <v>0</v>
      </c>
    </row>
    <row r="10" spans="1:15" ht="15.75">
      <c r="A10" s="192"/>
      <c r="B10" s="16" t="s">
        <v>17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87">
        <v>0</v>
      </c>
      <c r="O10" s="16">
        <v>0</v>
      </c>
    </row>
    <row r="11" spans="1:15" ht="15.75">
      <c r="A11" s="192"/>
      <c r="B11" s="16" t="s">
        <v>18</v>
      </c>
      <c r="C11" s="17">
        <f t="shared" ref="C11:M11" si="2">SUM(C6:C10)</f>
        <v>27</v>
      </c>
      <c r="D11" s="17">
        <f t="shared" si="2"/>
        <v>27</v>
      </c>
      <c r="E11" s="17">
        <f t="shared" si="2"/>
        <v>27</v>
      </c>
      <c r="F11" s="17">
        <f t="shared" si="2"/>
        <v>27</v>
      </c>
      <c r="G11" s="17">
        <f t="shared" si="2"/>
        <v>27</v>
      </c>
      <c r="H11" s="17">
        <f t="shared" si="2"/>
        <v>27</v>
      </c>
      <c r="I11" s="17">
        <f t="shared" si="2"/>
        <v>27</v>
      </c>
      <c r="J11" s="17">
        <f t="shared" si="2"/>
        <v>27</v>
      </c>
      <c r="K11" s="17">
        <f t="shared" si="2"/>
        <v>27</v>
      </c>
      <c r="L11" s="17">
        <f t="shared" si="2"/>
        <v>27</v>
      </c>
      <c r="M11" s="17">
        <f t="shared" si="2"/>
        <v>27</v>
      </c>
      <c r="N11" s="137">
        <f>SUM(N6:N10)</f>
        <v>27</v>
      </c>
      <c r="O11" s="17">
        <f>SUM(O6:O10)</f>
        <v>27</v>
      </c>
    </row>
    <row r="12" spans="1:15" ht="15.75">
      <c r="A12" s="1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87"/>
      <c r="O12" s="16"/>
    </row>
    <row r="13" spans="1:15" s="123" customFormat="1" ht="15.75">
      <c r="A13" s="193" t="s">
        <v>31</v>
      </c>
      <c r="B13" s="193"/>
      <c r="C13" s="186">
        <v>1007298</v>
      </c>
      <c r="D13" s="186">
        <v>1007298</v>
      </c>
      <c r="E13" s="186">
        <v>1007298</v>
      </c>
      <c r="F13" s="186">
        <v>1007298</v>
      </c>
      <c r="G13" s="186">
        <v>1007298</v>
      </c>
      <c r="H13" s="186">
        <v>1007298</v>
      </c>
      <c r="I13" s="186">
        <v>1007298</v>
      </c>
      <c r="J13" s="186">
        <v>1007298</v>
      </c>
      <c r="K13" s="186">
        <v>1007298</v>
      </c>
      <c r="L13" s="186">
        <v>1007298</v>
      </c>
      <c r="M13" s="186">
        <v>1007298</v>
      </c>
      <c r="N13" s="187">
        <v>1008637</v>
      </c>
      <c r="O13" s="186">
        <v>1008637</v>
      </c>
    </row>
    <row r="14" spans="1:15" ht="15.75">
      <c r="A14" s="192" t="s">
        <v>32</v>
      </c>
      <c r="B14" s="192"/>
      <c r="C14" s="16">
        <v>2071</v>
      </c>
      <c r="D14" s="16">
        <v>2071</v>
      </c>
      <c r="E14" s="16">
        <v>2071</v>
      </c>
      <c r="F14" s="16">
        <v>2071</v>
      </c>
      <c r="G14" s="16">
        <v>2071</v>
      </c>
      <c r="H14" s="16">
        <v>2071</v>
      </c>
      <c r="I14" s="16">
        <v>2071</v>
      </c>
      <c r="J14" s="16">
        <v>2071</v>
      </c>
      <c r="K14" s="16">
        <v>2071</v>
      </c>
      <c r="L14" s="16">
        <v>2071</v>
      </c>
      <c r="M14" s="16">
        <v>2071</v>
      </c>
      <c r="N14" s="187">
        <v>2072.5</v>
      </c>
      <c r="O14" s="16">
        <v>2072.5</v>
      </c>
    </row>
    <row r="15" spans="1:15" ht="15.75">
      <c r="A15" s="192" t="s">
        <v>33</v>
      </c>
      <c r="B15" s="16" t="s">
        <v>19</v>
      </c>
      <c r="C15" s="16">
        <v>4</v>
      </c>
      <c r="D15" s="16">
        <v>4</v>
      </c>
      <c r="E15" s="16">
        <v>4</v>
      </c>
      <c r="F15" s="16">
        <v>4</v>
      </c>
      <c r="G15" s="16">
        <v>4</v>
      </c>
      <c r="H15" s="16">
        <v>4</v>
      </c>
      <c r="I15" s="16">
        <v>6</v>
      </c>
      <c r="J15" s="16">
        <v>6</v>
      </c>
      <c r="K15" s="16">
        <v>6</v>
      </c>
      <c r="L15" s="16">
        <v>6</v>
      </c>
      <c r="M15" s="16">
        <v>6</v>
      </c>
      <c r="N15" s="187">
        <v>6</v>
      </c>
      <c r="O15" s="16">
        <v>6</v>
      </c>
    </row>
    <row r="16" spans="1:15" ht="15.75">
      <c r="A16" s="192"/>
      <c r="B16" s="16" t="s">
        <v>20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87">
        <v>0</v>
      </c>
      <c r="O16" s="16">
        <v>0</v>
      </c>
    </row>
    <row r="17" spans="1:15" ht="15.75">
      <c r="A17" s="192"/>
      <c r="B17" s="16" t="s">
        <v>21</v>
      </c>
      <c r="C17" s="16">
        <v>161</v>
      </c>
      <c r="D17" s="16">
        <v>161</v>
      </c>
      <c r="E17" s="16">
        <v>161</v>
      </c>
      <c r="F17" s="16">
        <v>161</v>
      </c>
      <c r="G17" s="16">
        <v>161</v>
      </c>
      <c r="H17" s="16">
        <v>161</v>
      </c>
      <c r="I17" s="16">
        <v>161</v>
      </c>
      <c r="J17" s="16">
        <v>161</v>
      </c>
      <c r="K17" s="16">
        <v>161</v>
      </c>
      <c r="L17" s="16">
        <v>161</v>
      </c>
      <c r="M17" s="16">
        <v>161</v>
      </c>
      <c r="N17" s="187">
        <v>162</v>
      </c>
      <c r="O17" s="16">
        <v>162</v>
      </c>
    </row>
    <row r="18" spans="1:15" ht="15.75">
      <c r="A18" s="192"/>
      <c r="B18" s="16" t="s">
        <v>17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87"/>
      <c r="O18" s="16"/>
    </row>
    <row r="19" spans="1:15" ht="15.75">
      <c r="A19" s="192"/>
      <c r="B19" s="16" t="s">
        <v>18</v>
      </c>
      <c r="C19" s="17">
        <v>165</v>
      </c>
      <c r="D19" s="17">
        <v>165</v>
      </c>
      <c r="E19" s="17">
        <v>165</v>
      </c>
      <c r="F19" s="17">
        <v>165</v>
      </c>
      <c r="G19" s="17">
        <v>165</v>
      </c>
      <c r="H19" s="17">
        <v>165</v>
      </c>
      <c r="I19" s="17">
        <v>167</v>
      </c>
      <c r="J19" s="17">
        <v>167</v>
      </c>
      <c r="K19" s="17">
        <v>167</v>
      </c>
      <c r="L19" s="17">
        <v>167</v>
      </c>
      <c r="M19" s="17">
        <v>167</v>
      </c>
      <c r="N19" s="137">
        <v>168</v>
      </c>
      <c r="O19" s="17">
        <v>168</v>
      </c>
    </row>
    <row r="20" spans="1:1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7"/>
      <c r="O20" s="2"/>
    </row>
    <row r="21" spans="1:1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7"/>
      <c r="O21" s="2"/>
    </row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A4CEA-0B3F-4597-B82B-39128520EA94}">
  <dimension ref="A1:O19"/>
  <sheetViews>
    <sheetView zoomScale="83" zoomScaleNormal="83" workbookViewId="0">
      <selection activeCell="N13" sqref="N13"/>
    </sheetView>
  </sheetViews>
  <sheetFormatPr defaultRowHeight="15"/>
  <cols>
    <col min="1" max="1" width="32.5703125" bestFit="1" customWidth="1"/>
    <col min="2" max="2" width="27.5703125" customWidth="1"/>
    <col min="3" max="13" width="12.7109375" bestFit="1" customWidth="1"/>
    <col min="14" max="14" width="12.7109375" style="125" bestFit="1" customWidth="1"/>
    <col min="15" max="15" width="12.7109375" bestFit="1" customWidth="1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15.75">
      <c r="A2" s="190" t="s">
        <v>40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5.75">
      <c r="A3" s="16"/>
      <c r="B3" s="16"/>
      <c r="C3" s="17" t="s">
        <v>0</v>
      </c>
      <c r="D3" s="17" t="str">
        <f t="shared" ref="D3:O3" si="0">TEXT(LEFT(C3,4),"0000")+1&amp;"-"&amp;TEXT(RIGHT(C3,2),"00")+1</f>
        <v>2012-13</v>
      </c>
      <c r="E3" s="17" t="str">
        <f t="shared" si="0"/>
        <v>2013-14</v>
      </c>
      <c r="F3" s="17" t="str">
        <f t="shared" si="0"/>
        <v>2014-15</v>
      </c>
      <c r="G3" s="17" t="str">
        <f t="shared" si="0"/>
        <v>2015-16</v>
      </c>
      <c r="H3" s="17" t="str">
        <f t="shared" si="0"/>
        <v>2016-17</v>
      </c>
      <c r="I3" s="17" t="str">
        <f t="shared" si="0"/>
        <v>2017-18</v>
      </c>
      <c r="J3" s="17" t="str">
        <f t="shared" si="0"/>
        <v>2018-19</v>
      </c>
      <c r="K3" s="17" t="str">
        <f t="shared" si="0"/>
        <v>2019-20</v>
      </c>
      <c r="L3" s="17" t="str">
        <f t="shared" si="0"/>
        <v>2020-21</v>
      </c>
      <c r="M3" s="17" t="str">
        <f t="shared" si="0"/>
        <v>2021-22</v>
      </c>
      <c r="N3" s="137" t="str">
        <f t="shared" si="0"/>
        <v>2022-23</v>
      </c>
      <c r="O3" s="17" t="str">
        <f t="shared" si="0"/>
        <v>2023-24</v>
      </c>
    </row>
    <row r="4" spans="1:15" s="123" customFormat="1" ht="15.75">
      <c r="A4" s="193" t="s">
        <v>28</v>
      </c>
      <c r="B4" s="193"/>
      <c r="C4" s="136">
        <v>14872961</v>
      </c>
      <c r="D4" s="136">
        <v>14872961</v>
      </c>
      <c r="E4" s="136">
        <v>14872961</v>
      </c>
      <c r="F4" s="136">
        <v>14715240</v>
      </c>
      <c r="G4" s="136">
        <v>15684006</v>
      </c>
      <c r="H4" s="136">
        <v>15772816</v>
      </c>
      <c r="I4" s="136">
        <v>15918045</v>
      </c>
      <c r="J4" s="136">
        <v>15928903</v>
      </c>
      <c r="K4" s="136">
        <v>15950645</v>
      </c>
      <c r="L4" s="136">
        <v>15923956</v>
      </c>
      <c r="M4" s="136">
        <v>16284886</v>
      </c>
      <c r="N4" s="138">
        <v>16774368</v>
      </c>
      <c r="O4" s="136">
        <v>17318522</v>
      </c>
    </row>
    <row r="5" spans="1:15" ht="15.75">
      <c r="A5" s="192" t="s">
        <v>29</v>
      </c>
      <c r="B5" s="192"/>
      <c r="C5" s="19">
        <v>4933.9799999999996</v>
      </c>
      <c r="D5" s="19">
        <v>4933.9799999999996</v>
      </c>
      <c r="E5" s="19">
        <v>4900.2299999999996</v>
      </c>
      <c r="F5" s="19">
        <v>4915.96</v>
      </c>
      <c r="G5" s="19">
        <v>5120.5</v>
      </c>
      <c r="H5" s="19">
        <v>5199.5</v>
      </c>
      <c r="I5" s="19">
        <v>5247.22</v>
      </c>
      <c r="J5" s="19">
        <v>5267.75</v>
      </c>
      <c r="K5" s="19">
        <v>5300.79</v>
      </c>
      <c r="L5" s="19">
        <v>5262.83</v>
      </c>
      <c r="M5" s="19">
        <v>5882.96</v>
      </c>
      <c r="N5" s="138">
        <v>6683.22</v>
      </c>
      <c r="O5" s="19">
        <v>7579.77</v>
      </c>
    </row>
    <row r="6" spans="1:15" ht="15.75">
      <c r="A6" s="192" t="s">
        <v>30</v>
      </c>
      <c r="B6" s="16" t="s">
        <v>13</v>
      </c>
      <c r="C6" s="19">
        <v>5</v>
      </c>
      <c r="D6" s="19">
        <v>5</v>
      </c>
      <c r="E6" s="19">
        <v>6</v>
      </c>
      <c r="F6" s="19">
        <v>7</v>
      </c>
      <c r="G6" s="19">
        <v>7</v>
      </c>
      <c r="H6" s="19">
        <v>7</v>
      </c>
      <c r="I6" s="19">
        <v>7</v>
      </c>
      <c r="J6" s="19">
        <v>7</v>
      </c>
      <c r="K6" s="19">
        <v>7</v>
      </c>
      <c r="L6" s="19">
        <v>10</v>
      </c>
      <c r="M6" s="19">
        <v>10</v>
      </c>
      <c r="N6" s="138">
        <v>10</v>
      </c>
      <c r="O6" s="19">
        <v>11</v>
      </c>
    </row>
    <row r="7" spans="1:15" ht="15.75">
      <c r="A7" s="192"/>
      <c r="B7" s="16" t="s">
        <v>14</v>
      </c>
      <c r="C7" s="19">
        <v>34</v>
      </c>
      <c r="D7" s="19">
        <v>34</v>
      </c>
      <c r="E7" s="19">
        <v>33</v>
      </c>
      <c r="F7" s="19">
        <v>32</v>
      </c>
      <c r="G7" s="19">
        <v>34</v>
      </c>
      <c r="H7" s="19">
        <v>34</v>
      </c>
      <c r="I7" s="19">
        <v>34</v>
      </c>
      <c r="J7" s="19">
        <v>34</v>
      </c>
      <c r="K7" s="19">
        <v>34</v>
      </c>
      <c r="L7" s="19">
        <v>34</v>
      </c>
      <c r="M7" s="19">
        <v>34</v>
      </c>
      <c r="N7" s="138">
        <v>36</v>
      </c>
      <c r="O7" s="19">
        <v>51</v>
      </c>
    </row>
    <row r="8" spans="1:15" ht="15.75">
      <c r="A8" s="192"/>
      <c r="B8" s="16" t="s">
        <v>15</v>
      </c>
      <c r="C8" s="19">
        <v>145</v>
      </c>
      <c r="D8" s="19">
        <v>145</v>
      </c>
      <c r="E8" s="19">
        <v>145</v>
      </c>
      <c r="F8" s="19">
        <v>145</v>
      </c>
      <c r="G8" s="19">
        <v>146</v>
      </c>
      <c r="H8" s="19">
        <v>149</v>
      </c>
      <c r="I8" s="19">
        <v>150</v>
      </c>
      <c r="J8" s="19">
        <v>151</v>
      </c>
      <c r="K8" s="19">
        <v>152</v>
      </c>
      <c r="L8" s="19">
        <v>152</v>
      </c>
      <c r="M8" s="19">
        <v>169</v>
      </c>
      <c r="N8" s="138">
        <v>194</v>
      </c>
      <c r="O8" s="19">
        <v>220</v>
      </c>
    </row>
    <row r="9" spans="1:15" ht="15.75">
      <c r="A9" s="192"/>
      <c r="B9" s="16" t="s">
        <v>16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38"/>
      <c r="O9" s="19"/>
    </row>
    <row r="10" spans="1:15" ht="15.75">
      <c r="A10" s="192"/>
      <c r="B10" s="16" t="s">
        <v>17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38"/>
      <c r="O10" s="19"/>
    </row>
    <row r="11" spans="1:15" ht="15.75">
      <c r="A11" s="192"/>
      <c r="B11" s="16" t="s">
        <v>18</v>
      </c>
      <c r="C11" s="20">
        <v>184</v>
      </c>
      <c r="D11" s="20">
        <v>184</v>
      </c>
      <c r="E11" s="20">
        <v>184</v>
      </c>
      <c r="F11" s="20">
        <v>184</v>
      </c>
      <c r="G11" s="20">
        <v>187</v>
      </c>
      <c r="H11" s="20">
        <v>190</v>
      </c>
      <c r="I11" s="20">
        <v>191</v>
      </c>
      <c r="J11" s="20">
        <v>192</v>
      </c>
      <c r="K11" s="20">
        <v>193</v>
      </c>
      <c r="L11" s="20">
        <v>196</v>
      </c>
      <c r="M11" s="20">
        <v>213</v>
      </c>
      <c r="N11" s="139">
        <v>240</v>
      </c>
      <c r="O11" s="20">
        <v>282</v>
      </c>
    </row>
    <row r="12" spans="1:15" ht="15.75">
      <c r="A12" s="18"/>
      <c r="B12" s="16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38"/>
      <c r="O12" s="19"/>
    </row>
    <row r="13" spans="1:15" s="123" customFormat="1" ht="15.75">
      <c r="A13" s="193" t="s">
        <v>31</v>
      </c>
      <c r="B13" s="193"/>
      <c r="C13" s="136">
        <v>43564801</v>
      </c>
      <c r="D13" s="136">
        <v>43563676</v>
      </c>
      <c r="E13" s="136">
        <v>43566084</v>
      </c>
      <c r="F13" s="136">
        <v>52546593</v>
      </c>
      <c r="G13" s="136">
        <v>52750717</v>
      </c>
      <c r="H13" s="136">
        <v>52775643</v>
      </c>
      <c r="I13" s="136">
        <v>52738772</v>
      </c>
      <c r="J13" s="136">
        <v>52736566</v>
      </c>
      <c r="K13" s="136">
        <v>52682956</v>
      </c>
      <c r="L13" s="136">
        <v>52683089</v>
      </c>
      <c r="M13" s="136">
        <v>52221702</v>
      </c>
      <c r="N13" s="138">
        <v>51868986</v>
      </c>
      <c r="O13" s="136">
        <v>51323341</v>
      </c>
    </row>
    <row r="14" spans="1:15" ht="15.75">
      <c r="A14" s="192" t="s">
        <v>32</v>
      </c>
      <c r="B14" s="192"/>
      <c r="C14" s="19">
        <v>286610.53000000003</v>
      </c>
      <c r="D14" s="19">
        <v>286603.13</v>
      </c>
      <c r="E14" s="19">
        <v>286618.96999999997</v>
      </c>
      <c r="F14" s="19">
        <v>345701.26</v>
      </c>
      <c r="G14" s="19">
        <v>347044.19</v>
      </c>
      <c r="H14" s="19">
        <v>347208.17</v>
      </c>
      <c r="I14" s="19">
        <v>346965.6</v>
      </c>
      <c r="J14" s="19">
        <v>346951.09</v>
      </c>
      <c r="K14" s="19">
        <v>346598.39</v>
      </c>
      <c r="L14" s="19">
        <v>346599.26</v>
      </c>
      <c r="M14" s="19">
        <v>343563.82</v>
      </c>
      <c r="N14" s="138">
        <v>341243.32</v>
      </c>
      <c r="O14" s="19">
        <v>337821.89</v>
      </c>
    </row>
    <row r="15" spans="1:15" ht="15.75">
      <c r="A15" s="192" t="s">
        <v>33</v>
      </c>
      <c r="B15" s="16" t="s">
        <v>19</v>
      </c>
      <c r="C15" s="19">
        <v>33</v>
      </c>
      <c r="D15" s="19">
        <v>33</v>
      </c>
      <c r="E15" s="19">
        <v>33</v>
      </c>
      <c r="F15" s="19">
        <v>33</v>
      </c>
      <c r="G15" s="19">
        <v>33</v>
      </c>
      <c r="H15" s="19">
        <v>33</v>
      </c>
      <c r="I15" s="19">
        <v>33</v>
      </c>
      <c r="J15" s="19">
        <v>33</v>
      </c>
      <c r="K15" s="19">
        <v>33</v>
      </c>
      <c r="L15" s="19">
        <v>33</v>
      </c>
      <c r="M15" s="19">
        <v>33</v>
      </c>
      <c r="N15" s="138">
        <v>33</v>
      </c>
      <c r="O15" s="19">
        <v>33</v>
      </c>
    </row>
    <row r="16" spans="1:15" ht="15.75">
      <c r="A16" s="192"/>
      <c r="B16" s="16" t="s">
        <v>20</v>
      </c>
      <c r="C16" s="19">
        <v>248</v>
      </c>
      <c r="D16" s="19">
        <v>248</v>
      </c>
      <c r="E16" s="19">
        <v>248</v>
      </c>
      <c r="F16" s="19">
        <v>248</v>
      </c>
      <c r="G16" s="19">
        <v>295</v>
      </c>
      <c r="H16" s="19">
        <v>295</v>
      </c>
      <c r="I16" s="19">
        <v>295</v>
      </c>
      <c r="J16" s="19">
        <v>295</v>
      </c>
      <c r="K16" s="19">
        <v>295</v>
      </c>
      <c r="L16" s="19">
        <v>295</v>
      </c>
      <c r="M16" s="19">
        <v>352</v>
      </c>
      <c r="N16" s="138">
        <v>352</v>
      </c>
      <c r="O16" s="19">
        <v>352</v>
      </c>
    </row>
    <row r="17" spans="1:15" ht="15.75">
      <c r="A17" s="192"/>
      <c r="B17" s="16" t="s">
        <v>21</v>
      </c>
      <c r="C17" s="19">
        <v>9177</v>
      </c>
      <c r="D17" s="19">
        <v>9176</v>
      </c>
      <c r="E17" s="19">
        <v>9177</v>
      </c>
      <c r="F17" s="19">
        <v>9177</v>
      </c>
      <c r="G17" s="19">
        <v>9894</v>
      </c>
      <c r="H17" s="19">
        <v>9894</v>
      </c>
      <c r="I17" s="19">
        <v>9891</v>
      </c>
      <c r="J17" s="19">
        <v>9892</v>
      </c>
      <c r="K17" s="19">
        <v>9885</v>
      </c>
      <c r="L17" s="19">
        <v>9888</v>
      </c>
      <c r="M17" s="19">
        <v>11310</v>
      </c>
      <c r="N17" s="138">
        <v>11274</v>
      </c>
      <c r="O17" s="19">
        <v>11211</v>
      </c>
    </row>
    <row r="18" spans="1:15" ht="15.75">
      <c r="A18" s="192"/>
      <c r="B18" s="16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38"/>
      <c r="O18" s="19"/>
    </row>
    <row r="19" spans="1:15" ht="15.75">
      <c r="A19" s="192"/>
      <c r="B19" s="16" t="s">
        <v>18</v>
      </c>
      <c r="C19" s="20">
        <v>9458</v>
      </c>
      <c r="D19" s="20">
        <v>9457</v>
      </c>
      <c r="E19" s="20">
        <v>9458</v>
      </c>
      <c r="F19" s="20">
        <v>9458</v>
      </c>
      <c r="G19" s="20">
        <v>10222</v>
      </c>
      <c r="H19" s="20">
        <v>10222</v>
      </c>
      <c r="I19" s="20">
        <v>10219</v>
      </c>
      <c r="J19" s="20">
        <v>10220</v>
      </c>
      <c r="K19" s="20">
        <v>10213</v>
      </c>
      <c r="L19" s="20">
        <v>10216</v>
      </c>
      <c r="M19" s="20">
        <v>11695</v>
      </c>
      <c r="N19" s="139">
        <v>11659</v>
      </c>
      <c r="O19" s="20">
        <v>11596</v>
      </c>
    </row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0ED6-B022-4280-A2CE-F40ECBD3D1D7}">
  <dimension ref="A1:O19"/>
  <sheetViews>
    <sheetView topLeftCell="I1" zoomScale="78" zoomScaleNormal="110" workbookViewId="0">
      <selection activeCell="N13" sqref="N13"/>
    </sheetView>
  </sheetViews>
  <sheetFormatPr defaultRowHeight="15"/>
  <cols>
    <col min="1" max="1" width="30.140625" bestFit="1" customWidth="1"/>
    <col min="2" max="2" width="24.7109375" customWidth="1"/>
    <col min="3" max="13" width="11.28515625" bestFit="1" customWidth="1"/>
    <col min="14" max="14" width="11.28515625" style="125" bestFit="1" customWidth="1"/>
    <col min="15" max="15" width="11.28515625" bestFit="1" customWidth="1"/>
  </cols>
  <sheetData>
    <row r="1" spans="1:15">
      <c r="A1" s="195" t="s">
        <v>26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>
      <c r="A2" s="196" t="s">
        <v>41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115" t="str">
        <f t="shared" si="0"/>
        <v>2022-23</v>
      </c>
      <c r="O3" s="4" t="str">
        <f t="shared" si="0"/>
        <v>2023-24</v>
      </c>
    </row>
    <row r="4" spans="1:15" s="123" customFormat="1">
      <c r="A4" s="197" t="s">
        <v>28</v>
      </c>
      <c r="B4" s="197"/>
      <c r="C4" s="122">
        <v>672729</v>
      </c>
      <c r="D4" s="122">
        <v>673760</v>
      </c>
      <c r="E4" s="122">
        <v>773279</v>
      </c>
      <c r="F4" s="122">
        <v>882817</v>
      </c>
      <c r="G4" s="122">
        <v>882817</v>
      </c>
      <c r="H4" s="122">
        <v>888010</v>
      </c>
      <c r="I4" s="122">
        <v>888010</v>
      </c>
      <c r="J4" s="122">
        <v>773279</v>
      </c>
      <c r="K4" s="122">
        <v>908074</v>
      </c>
      <c r="L4" s="122">
        <v>908074</v>
      </c>
      <c r="M4" s="122">
        <v>929315</v>
      </c>
      <c r="N4" s="124">
        <v>957107</v>
      </c>
      <c r="O4" s="122">
        <v>948209</v>
      </c>
    </row>
    <row r="5" spans="1:15">
      <c r="A5" s="194" t="s">
        <v>29</v>
      </c>
      <c r="B5" s="194"/>
      <c r="C5" s="6">
        <v>181.34</v>
      </c>
      <c r="D5" s="6">
        <v>181.34</v>
      </c>
      <c r="E5" s="6">
        <v>241.98</v>
      </c>
      <c r="F5" s="6">
        <v>241.98</v>
      </c>
      <c r="G5" s="6">
        <v>242.83</v>
      </c>
      <c r="H5" s="6">
        <v>242.83</v>
      </c>
      <c r="I5" s="6">
        <v>242.83</v>
      </c>
      <c r="J5" s="6">
        <v>242.83</v>
      </c>
      <c r="K5" s="6">
        <v>225.67</v>
      </c>
      <c r="L5" s="6">
        <v>244.1</v>
      </c>
      <c r="M5" s="6">
        <v>244.1</v>
      </c>
      <c r="N5" s="124">
        <v>239.3</v>
      </c>
      <c r="O5" s="6">
        <v>239.3</v>
      </c>
    </row>
    <row r="6" spans="1:15">
      <c r="A6" s="194" t="s">
        <v>30</v>
      </c>
      <c r="B6" s="14" t="s">
        <v>13</v>
      </c>
      <c r="C6" s="6">
        <v>0</v>
      </c>
      <c r="D6" s="6">
        <v>0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124">
        <v>1</v>
      </c>
      <c r="O6" s="6">
        <v>1</v>
      </c>
    </row>
    <row r="7" spans="1:15">
      <c r="A7" s="194"/>
      <c r="B7" s="14" t="s">
        <v>14</v>
      </c>
      <c r="C7" s="6">
        <v>1</v>
      </c>
      <c r="D7" s="6">
        <v>1</v>
      </c>
      <c r="E7" s="6">
        <v>10</v>
      </c>
      <c r="F7" s="6">
        <v>10</v>
      </c>
      <c r="G7" s="6">
        <v>13</v>
      </c>
      <c r="H7" s="6">
        <v>13</v>
      </c>
      <c r="I7" s="6">
        <v>13</v>
      </c>
      <c r="J7" s="6">
        <v>13</v>
      </c>
      <c r="K7" s="6">
        <v>13</v>
      </c>
      <c r="L7" s="6">
        <v>13</v>
      </c>
      <c r="M7" s="6">
        <v>13</v>
      </c>
      <c r="N7" s="124">
        <v>13</v>
      </c>
      <c r="O7" s="6">
        <v>13</v>
      </c>
    </row>
    <row r="8" spans="1:15">
      <c r="A8" s="194"/>
      <c r="B8" s="14" t="s">
        <v>15</v>
      </c>
      <c r="C8" s="6">
        <v>15</v>
      </c>
      <c r="D8" s="6">
        <v>15</v>
      </c>
      <c r="E8" s="6">
        <v>9</v>
      </c>
      <c r="F8" s="6">
        <v>9</v>
      </c>
      <c r="G8" s="6">
        <v>6</v>
      </c>
      <c r="H8" s="6">
        <v>6</v>
      </c>
      <c r="I8" s="6">
        <v>6</v>
      </c>
      <c r="J8" s="6">
        <v>6</v>
      </c>
      <c r="K8" s="6">
        <v>6</v>
      </c>
      <c r="L8" s="6">
        <v>6</v>
      </c>
      <c r="M8" s="6">
        <v>6</v>
      </c>
      <c r="N8" s="124">
        <v>6</v>
      </c>
      <c r="O8" s="6">
        <v>6</v>
      </c>
    </row>
    <row r="9" spans="1:15">
      <c r="A9" s="194"/>
      <c r="B9" s="14" t="s">
        <v>16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24">
        <v>0</v>
      </c>
      <c r="O9" s="6">
        <v>0</v>
      </c>
    </row>
    <row r="10" spans="1:15">
      <c r="A10" s="194"/>
      <c r="B10" s="14" t="s">
        <v>17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24">
        <v>0</v>
      </c>
      <c r="O10" s="6">
        <v>0</v>
      </c>
    </row>
    <row r="11" spans="1:15">
      <c r="A11" s="194"/>
      <c r="B11" s="14" t="s">
        <v>18</v>
      </c>
      <c r="C11" s="15">
        <v>16</v>
      </c>
      <c r="D11" s="15">
        <v>16</v>
      </c>
      <c r="E11" s="15">
        <v>20</v>
      </c>
      <c r="F11" s="15">
        <v>20</v>
      </c>
      <c r="G11" s="15">
        <v>20</v>
      </c>
      <c r="H11" s="15">
        <v>20</v>
      </c>
      <c r="I11" s="15">
        <v>20</v>
      </c>
      <c r="J11" s="15">
        <v>20</v>
      </c>
      <c r="K11" s="15">
        <v>20</v>
      </c>
      <c r="L11" s="15">
        <v>20</v>
      </c>
      <c r="M11" s="15">
        <v>20</v>
      </c>
      <c r="N11" s="140">
        <v>20</v>
      </c>
      <c r="O11" s="15">
        <v>20</v>
      </c>
    </row>
    <row r="12" spans="1:15">
      <c r="A12" s="13"/>
      <c r="B12" s="1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24"/>
      <c r="O12" s="6"/>
    </row>
    <row r="13" spans="1:15" s="123" customFormat="1">
      <c r="A13" s="197" t="s">
        <v>31</v>
      </c>
      <c r="B13" s="197"/>
      <c r="C13" s="122">
        <v>3496018</v>
      </c>
      <c r="D13" s="122">
        <v>3453562</v>
      </c>
      <c r="E13" s="122">
        <v>3471293</v>
      </c>
      <c r="F13" s="122">
        <v>3297694</v>
      </c>
      <c r="G13" s="122">
        <v>3318890</v>
      </c>
      <c r="H13" s="122">
        <v>3353335</v>
      </c>
      <c r="I13" s="122">
        <v>3374895</v>
      </c>
      <c r="J13" s="122">
        <v>3454584</v>
      </c>
      <c r="K13" s="122">
        <v>3512407</v>
      </c>
      <c r="L13" s="122">
        <v>3528078</v>
      </c>
      <c r="M13" s="122">
        <v>3564847</v>
      </c>
      <c r="N13" s="124">
        <v>3647282</v>
      </c>
      <c r="O13" s="122">
        <v>3672813</v>
      </c>
    </row>
    <row r="14" spans="1:15">
      <c r="A14" s="194" t="s">
        <v>32</v>
      </c>
      <c r="B14" s="194"/>
      <c r="C14" s="6">
        <v>8680</v>
      </c>
      <c r="D14" s="6">
        <v>8680</v>
      </c>
      <c r="E14" s="6">
        <v>8680</v>
      </c>
      <c r="F14" s="6">
        <v>8680</v>
      </c>
      <c r="G14" s="6">
        <v>8680</v>
      </c>
      <c r="H14" s="6">
        <v>8680</v>
      </c>
      <c r="I14" s="6">
        <v>8680</v>
      </c>
      <c r="J14" s="6">
        <v>8680</v>
      </c>
      <c r="K14" s="6">
        <v>8680</v>
      </c>
      <c r="L14" s="6">
        <v>8680</v>
      </c>
      <c r="M14" s="6">
        <v>8680</v>
      </c>
      <c r="N14" s="124">
        <v>8680</v>
      </c>
      <c r="O14" s="6">
        <v>8680</v>
      </c>
    </row>
    <row r="15" spans="1:15">
      <c r="A15" s="194" t="s">
        <v>33</v>
      </c>
      <c r="B15" s="14" t="s">
        <v>19</v>
      </c>
      <c r="C15" s="6">
        <v>8</v>
      </c>
      <c r="D15" s="6">
        <v>8</v>
      </c>
      <c r="E15" s="6">
        <v>8</v>
      </c>
      <c r="F15" s="6">
        <v>8</v>
      </c>
      <c r="G15" s="6">
        <v>8</v>
      </c>
      <c r="H15" s="6">
        <v>8</v>
      </c>
      <c r="I15" s="6">
        <v>8</v>
      </c>
      <c r="J15" s="6">
        <v>8</v>
      </c>
      <c r="K15" s="6">
        <v>8</v>
      </c>
      <c r="L15" s="6">
        <v>8</v>
      </c>
      <c r="M15" s="6">
        <v>8</v>
      </c>
      <c r="N15" s="124">
        <v>8</v>
      </c>
      <c r="O15" s="6">
        <v>8</v>
      </c>
    </row>
    <row r="16" spans="1:15">
      <c r="A16" s="194"/>
      <c r="B16" s="14" t="s">
        <v>20</v>
      </c>
      <c r="C16" s="6">
        <v>75</v>
      </c>
      <c r="D16" s="6">
        <v>75</v>
      </c>
      <c r="E16" s="6">
        <v>75</v>
      </c>
      <c r="F16" s="6">
        <v>75</v>
      </c>
      <c r="G16" s="6">
        <v>75</v>
      </c>
      <c r="H16" s="6">
        <v>75</v>
      </c>
      <c r="I16" s="6">
        <v>75</v>
      </c>
      <c r="J16" s="6">
        <v>75</v>
      </c>
      <c r="K16" s="6">
        <v>75</v>
      </c>
      <c r="L16" s="6">
        <v>75</v>
      </c>
      <c r="M16" s="6">
        <v>75</v>
      </c>
      <c r="N16" s="124">
        <v>75</v>
      </c>
      <c r="O16" s="6">
        <v>75</v>
      </c>
    </row>
    <row r="17" spans="1:15">
      <c r="A17" s="194"/>
      <c r="B17" s="14" t="s">
        <v>21</v>
      </c>
      <c r="C17" s="6">
        <v>527</v>
      </c>
      <c r="D17" s="6">
        <v>527</v>
      </c>
      <c r="E17" s="6">
        <v>527</v>
      </c>
      <c r="F17" s="6">
        <v>527</v>
      </c>
      <c r="G17" s="6">
        <v>527</v>
      </c>
      <c r="H17" s="6">
        <v>587</v>
      </c>
      <c r="I17" s="6">
        <v>587</v>
      </c>
      <c r="J17" s="6">
        <v>587</v>
      </c>
      <c r="K17" s="6">
        <v>587</v>
      </c>
      <c r="L17" s="6">
        <v>587</v>
      </c>
      <c r="M17" s="6">
        <v>587</v>
      </c>
      <c r="N17" s="124">
        <v>587</v>
      </c>
      <c r="O17" s="6">
        <v>587</v>
      </c>
    </row>
    <row r="18" spans="1:15">
      <c r="A18" s="194"/>
      <c r="B18" s="14" t="s">
        <v>17</v>
      </c>
      <c r="C18" s="6">
        <v>511</v>
      </c>
      <c r="D18" s="6">
        <v>511</v>
      </c>
      <c r="E18" s="6">
        <v>511</v>
      </c>
      <c r="F18" s="6">
        <v>591</v>
      </c>
      <c r="G18" s="6">
        <v>591</v>
      </c>
      <c r="H18" s="6">
        <v>591</v>
      </c>
      <c r="I18" s="6">
        <v>591</v>
      </c>
      <c r="J18" s="6">
        <v>591</v>
      </c>
      <c r="K18" s="6">
        <v>591</v>
      </c>
      <c r="L18" s="6">
        <v>589</v>
      </c>
      <c r="M18" s="6">
        <v>589</v>
      </c>
      <c r="N18" s="124">
        <v>589</v>
      </c>
      <c r="O18" s="6">
        <v>606</v>
      </c>
    </row>
    <row r="19" spans="1:15">
      <c r="A19" s="194"/>
      <c r="B19" s="14" t="s">
        <v>18</v>
      </c>
      <c r="C19" s="15">
        <v>1121</v>
      </c>
      <c r="D19" s="15">
        <v>1121</v>
      </c>
      <c r="E19" s="15">
        <v>1121</v>
      </c>
      <c r="F19" s="15">
        <v>1201</v>
      </c>
      <c r="G19" s="15">
        <v>1201</v>
      </c>
      <c r="H19" s="15">
        <v>1261</v>
      </c>
      <c r="I19" s="15">
        <v>1261</v>
      </c>
      <c r="J19" s="15">
        <v>1261</v>
      </c>
      <c r="K19" s="15">
        <v>1261</v>
      </c>
      <c r="L19" s="15">
        <v>1259</v>
      </c>
      <c r="M19" s="15">
        <v>1259</v>
      </c>
      <c r="N19" s="140">
        <v>1259</v>
      </c>
      <c r="O19" s="15">
        <v>1276</v>
      </c>
    </row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1844-140B-44AA-8218-47DE0978CD70}">
  <dimension ref="A1:O19"/>
  <sheetViews>
    <sheetView topLeftCell="J1" zoomScale="80" workbookViewId="0">
      <selection activeCell="N13" sqref="N13"/>
    </sheetView>
  </sheetViews>
  <sheetFormatPr defaultRowHeight="15"/>
  <cols>
    <col min="1" max="1" width="30.140625" bestFit="1" customWidth="1"/>
    <col min="2" max="2" width="24.28515625" bestFit="1" customWidth="1"/>
    <col min="3" max="13" width="12.7109375" bestFit="1" customWidth="1"/>
    <col min="14" max="14" width="12.7109375" style="125" bestFit="1" customWidth="1"/>
    <col min="15" max="15" width="12.7109375" bestFit="1" customWidth="1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15.75">
      <c r="A2" s="190" t="s">
        <v>42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5.75">
      <c r="A3" s="16"/>
      <c r="B3" s="16"/>
      <c r="C3" s="17" t="s">
        <v>0</v>
      </c>
      <c r="D3" s="17" t="str">
        <f t="shared" ref="D3:O3" si="0">TEXT(LEFT(C3,4),"0000")+1&amp;"-"&amp;TEXT(RIGHT(C3,2),"00")+1</f>
        <v>2012-13</v>
      </c>
      <c r="E3" s="17" t="str">
        <f t="shared" si="0"/>
        <v>2013-14</v>
      </c>
      <c r="F3" s="17" t="str">
        <f t="shared" si="0"/>
        <v>2014-15</v>
      </c>
      <c r="G3" s="17" t="str">
        <f t="shared" si="0"/>
        <v>2015-16</v>
      </c>
      <c r="H3" s="17" t="str">
        <f t="shared" si="0"/>
        <v>2016-17</v>
      </c>
      <c r="I3" s="17" t="str">
        <f t="shared" si="0"/>
        <v>2017-18</v>
      </c>
      <c r="J3" s="17" t="str">
        <f t="shared" si="0"/>
        <v>2018-19</v>
      </c>
      <c r="K3" s="17" t="str">
        <f t="shared" si="0"/>
        <v>2019-20</v>
      </c>
      <c r="L3" s="17" t="str">
        <f t="shared" si="0"/>
        <v>2020-21</v>
      </c>
      <c r="M3" s="17" t="str">
        <f t="shared" si="0"/>
        <v>2021-22</v>
      </c>
      <c r="N3" s="137" t="str">
        <f t="shared" si="0"/>
        <v>2022-23</v>
      </c>
      <c r="O3" s="17" t="str">
        <f t="shared" si="0"/>
        <v>2023-24</v>
      </c>
    </row>
    <row r="4" spans="1:15" s="123" customFormat="1" ht="15.75">
      <c r="A4" s="193" t="s">
        <v>28</v>
      </c>
      <c r="B4" s="193"/>
      <c r="C4" s="136">
        <v>35243000</v>
      </c>
      <c r="D4" s="136">
        <v>35805000</v>
      </c>
      <c r="E4" s="136">
        <v>36371000</v>
      </c>
      <c r="F4" s="136">
        <v>36942000</v>
      </c>
      <c r="G4" s="136">
        <v>37516000</v>
      </c>
      <c r="H4" s="136">
        <v>38053000</v>
      </c>
      <c r="I4" s="136">
        <v>38563000</v>
      </c>
      <c r="J4" s="136">
        <v>39077000</v>
      </c>
      <c r="K4" s="136">
        <v>39595000</v>
      </c>
      <c r="L4" s="136">
        <v>40116000</v>
      </c>
      <c r="M4" s="136">
        <v>40603000</v>
      </c>
      <c r="N4" s="138">
        <v>41066000</v>
      </c>
      <c r="O4" s="136">
        <v>41531000</v>
      </c>
    </row>
    <row r="5" spans="1:15" ht="15.75">
      <c r="A5" s="192" t="s">
        <v>29</v>
      </c>
      <c r="B5" s="192"/>
      <c r="C5" s="19">
        <v>13632.03</v>
      </c>
      <c r="D5" s="19">
        <v>13632.03</v>
      </c>
      <c r="E5" s="19">
        <v>13632.03</v>
      </c>
      <c r="F5" s="19">
        <v>13632.03</v>
      </c>
      <c r="G5" s="19">
        <v>13632.03</v>
      </c>
      <c r="H5" s="19">
        <v>13632.03</v>
      </c>
      <c r="I5" s="19">
        <v>13632.03</v>
      </c>
      <c r="J5" s="19">
        <v>13632.03</v>
      </c>
      <c r="K5" s="19">
        <v>13632.03</v>
      </c>
      <c r="L5" s="19">
        <v>13632.03</v>
      </c>
      <c r="M5" s="19">
        <v>13632.03</v>
      </c>
      <c r="N5" s="138">
        <v>13632.03</v>
      </c>
      <c r="O5" s="19">
        <v>13632.03</v>
      </c>
    </row>
    <row r="6" spans="1:15" ht="15.75">
      <c r="A6" s="192" t="s">
        <v>30</v>
      </c>
      <c r="B6" s="16" t="s">
        <v>13</v>
      </c>
      <c r="C6" s="19">
        <v>9</v>
      </c>
      <c r="D6" s="19">
        <v>9</v>
      </c>
      <c r="E6" s="19">
        <v>9</v>
      </c>
      <c r="F6" s="19">
        <v>11</v>
      </c>
      <c r="G6" s="19">
        <v>11</v>
      </c>
      <c r="H6" s="19">
        <v>11</v>
      </c>
      <c r="I6" s="19">
        <v>11</v>
      </c>
      <c r="J6" s="19">
        <v>11</v>
      </c>
      <c r="K6" s="19">
        <v>14</v>
      </c>
      <c r="L6" s="19">
        <v>14</v>
      </c>
      <c r="M6" s="19">
        <v>20</v>
      </c>
      <c r="N6" s="138">
        <v>20</v>
      </c>
      <c r="O6" s="19">
        <v>20</v>
      </c>
    </row>
    <row r="7" spans="1:15" ht="15.75">
      <c r="A7" s="192"/>
      <c r="B7" s="16" t="s">
        <v>14</v>
      </c>
      <c r="C7" s="19">
        <v>125</v>
      </c>
      <c r="D7" s="19">
        <v>125</v>
      </c>
      <c r="E7" s="19">
        <v>125</v>
      </c>
      <c r="F7" s="19">
        <v>124</v>
      </c>
      <c r="G7" s="19">
        <v>124</v>
      </c>
      <c r="H7" s="19">
        <v>124</v>
      </c>
      <c r="I7" s="19">
        <v>124</v>
      </c>
      <c r="J7" s="19">
        <v>124</v>
      </c>
      <c r="K7" s="19">
        <v>121</v>
      </c>
      <c r="L7" s="19">
        <v>121</v>
      </c>
      <c r="M7" s="19">
        <v>138</v>
      </c>
      <c r="N7" s="138">
        <v>138</v>
      </c>
      <c r="O7" s="19">
        <v>138</v>
      </c>
    </row>
    <row r="8" spans="1:15" ht="15.75">
      <c r="A8" s="192"/>
      <c r="B8" s="16" t="s">
        <v>15</v>
      </c>
      <c r="C8" s="19">
        <v>528</v>
      </c>
      <c r="D8" s="19">
        <v>528</v>
      </c>
      <c r="E8" s="19">
        <v>528</v>
      </c>
      <c r="F8" s="19">
        <v>528</v>
      </c>
      <c r="G8" s="19">
        <v>528</v>
      </c>
      <c r="H8" s="19">
        <v>528</v>
      </c>
      <c r="I8" s="19">
        <v>528</v>
      </c>
      <c r="J8" s="19">
        <v>528</v>
      </c>
      <c r="K8" s="19">
        <v>528</v>
      </c>
      <c r="L8" s="19">
        <v>528</v>
      </c>
      <c r="M8" s="19">
        <v>490</v>
      </c>
      <c r="N8" s="138">
        <v>490</v>
      </c>
      <c r="O8" s="19">
        <v>490</v>
      </c>
    </row>
    <row r="9" spans="1:15" ht="15.75">
      <c r="A9" s="192"/>
      <c r="B9" s="16" t="s">
        <v>16</v>
      </c>
      <c r="C9" s="19">
        <v>2</v>
      </c>
      <c r="D9" s="19">
        <v>2</v>
      </c>
      <c r="E9" s="19">
        <v>2</v>
      </c>
      <c r="F9" s="19">
        <v>2</v>
      </c>
      <c r="G9" s="19">
        <v>2</v>
      </c>
      <c r="H9" s="19">
        <v>2</v>
      </c>
      <c r="I9" s="19">
        <v>2</v>
      </c>
      <c r="J9" s="19">
        <v>2</v>
      </c>
      <c r="K9" s="19">
        <v>2</v>
      </c>
      <c r="L9" s="19">
        <v>2</v>
      </c>
      <c r="M9" s="19">
        <v>2</v>
      </c>
      <c r="N9" s="138">
        <v>2</v>
      </c>
      <c r="O9" s="19">
        <v>2</v>
      </c>
    </row>
    <row r="10" spans="1:15" ht="15.75">
      <c r="A10" s="192"/>
      <c r="B10" s="16" t="s">
        <v>17</v>
      </c>
      <c r="C10" s="19">
        <v>1</v>
      </c>
      <c r="D10" s="19">
        <v>1</v>
      </c>
      <c r="E10" s="19">
        <v>1</v>
      </c>
      <c r="F10" s="19">
        <v>1</v>
      </c>
      <c r="G10" s="19">
        <v>1</v>
      </c>
      <c r="H10" s="19">
        <v>1</v>
      </c>
      <c r="I10" s="19">
        <v>1</v>
      </c>
      <c r="J10" s="19">
        <v>1</v>
      </c>
      <c r="K10" s="19">
        <v>1</v>
      </c>
      <c r="L10" s="19">
        <v>1</v>
      </c>
      <c r="M10" s="19">
        <v>1</v>
      </c>
      <c r="N10" s="138">
        <v>1</v>
      </c>
      <c r="O10" s="19">
        <v>1</v>
      </c>
    </row>
    <row r="11" spans="1:15" ht="15.75">
      <c r="A11" s="192"/>
      <c r="B11" s="16" t="s">
        <v>18</v>
      </c>
      <c r="C11" s="20">
        <v>665</v>
      </c>
      <c r="D11" s="20">
        <v>665</v>
      </c>
      <c r="E11" s="20">
        <v>665</v>
      </c>
      <c r="F11" s="20">
        <v>666</v>
      </c>
      <c r="G11" s="20">
        <v>666</v>
      </c>
      <c r="H11" s="20">
        <v>666</v>
      </c>
      <c r="I11" s="20">
        <v>666</v>
      </c>
      <c r="J11" s="20">
        <v>666</v>
      </c>
      <c r="K11" s="20">
        <v>666</v>
      </c>
      <c r="L11" s="20">
        <v>666</v>
      </c>
      <c r="M11" s="20">
        <v>666</v>
      </c>
      <c r="N11" s="139">
        <v>651</v>
      </c>
      <c r="O11" s="20">
        <v>651</v>
      </c>
    </row>
    <row r="12" spans="1:15" ht="15.75">
      <c r="A12" s="18"/>
      <c r="B12" s="16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38"/>
      <c r="O12" s="19"/>
    </row>
    <row r="13" spans="1:15" s="123" customFormat="1" ht="15.75">
      <c r="A13" s="193" t="s">
        <v>31</v>
      </c>
      <c r="B13" s="193"/>
      <c r="C13" s="136">
        <v>37194000</v>
      </c>
      <c r="D13" s="136">
        <v>37130000</v>
      </c>
      <c r="E13" s="136">
        <v>37062000</v>
      </c>
      <c r="F13" s="136">
        <v>36988000</v>
      </c>
      <c r="G13" s="136">
        <v>36912000</v>
      </c>
      <c r="H13" s="136">
        <v>36788000</v>
      </c>
      <c r="I13" s="136">
        <v>36632000</v>
      </c>
      <c r="J13" s="136">
        <v>36471000</v>
      </c>
      <c r="K13" s="136">
        <v>36307000</v>
      </c>
      <c r="L13" s="136">
        <v>36139000</v>
      </c>
      <c r="M13" s="136">
        <v>35933000</v>
      </c>
      <c r="N13" s="138">
        <v>35699000</v>
      </c>
      <c r="O13" s="136">
        <v>35462000</v>
      </c>
    </row>
    <row r="14" spans="1:15" ht="15.75">
      <c r="A14" s="192" t="s">
        <v>32</v>
      </c>
      <c r="B14" s="192"/>
      <c r="C14" s="19">
        <v>116427.97</v>
      </c>
      <c r="D14" s="19">
        <v>116427.97</v>
      </c>
      <c r="E14" s="19">
        <v>116427.97</v>
      </c>
      <c r="F14" s="19">
        <v>116427.97</v>
      </c>
      <c r="G14" s="19">
        <v>116427.97</v>
      </c>
      <c r="H14" s="19">
        <v>116427.97</v>
      </c>
      <c r="I14" s="19">
        <v>116427.97</v>
      </c>
      <c r="J14" s="19">
        <v>116427.97</v>
      </c>
      <c r="K14" s="19">
        <v>116427.97</v>
      </c>
      <c r="L14" s="19">
        <v>116427.97</v>
      </c>
      <c r="M14" s="19">
        <v>116427.97</v>
      </c>
      <c r="N14" s="138">
        <v>116427.97</v>
      </c>
      <c r="O14" s="19">
        <v>116427.97</v>
      </c>
    </row>
    <row r="15" spans="1:15" ht="15.75">
      <c r="A15" s="192" t="s">
        <v>33</v>
      </c>
      <c r="B15" s="16" t="s">
        <v>19</v>
      </c>
      <c r="C15" s="19">
        <v>31</v>
      </c>
      <c r="D15" s="19">
        <v>31</v>
      </c>
      <c r="E15" s="19">
        <v>31</v>
      </c>
      <c r="F15" s="19">
        <v>31</v>
      </c>
      <c r="G15" s="19">
        <v>31</v>
      </c>
      <c r="H15" s="19">
        <v>31</v>
      </c>
      <c r="I15" s="19">
        <v>31</v>
      </c>
      <c r="J15" s="19">
        <v>31</v>
      </c>
      <c r="K15" s="19">
        <v>36</v>
      </c>
      <c r="L15" s="19">
        <v>36</v>
      </c>
      <c r="M15" s="19">
        <v>36</v>
      </c>
      <c r="N15" s="138">
        <v>36</v>
      </c>
      <c r="O15" s="19">
        <v>37</v>
      </c>
    </row>
    <row r="16" spans="1:15" ht="15.75">
      <c r="A16" s="192"/>
      <c r="B16" s="16" t="s">
        <v>20</v>
      </c>
      <c r="C16" s="19">
        <v>385</v>
      </c>
      <c r="D16" s="19">
        <v>385</v>
      </c>
      <c r="E16" s="19">
        <v>385</v>
      </c>
      <c r="F16" s="19">
        <v>385</v>
      </c>
      <c r="G16" s="19">
        <v>385</v>
      </c>
      <c r="H16" s="19">
        <v>385</v>
      </c>
      <c r="I16" s="19">
        <v>385</v>
      </c>
      <c r="J16" s="19">
        <v>385</v>
      </c>
      <c r="K16" s="19">
        <v>388</v>
      </c>
      <c r="L16" s="19">
        <v>388</v>
      </c>
      <c r="M16" s="19">
        <v>388</v>
      </c>
      <c r="N16" s="138">
        <v>388</v>
      </c>
      <c r="O16" s="19">
        <v>388</v>
      </c>
    </row>
    <row r="17" spans="1:15" ht="15.75">
      <c r="A17" s="192"/>
      <c r="B17" s="16" t="s">
        <v>21</v>
      </c>
      <c r="C17" s="19">
        <v>12524</v>
      </c>
      <c r="D17" s="19">
        <v>12524</v>
      </c>
      <c r="E17" s="19">
        <v>12524</v>
      </c>
      <c r="F17" s="19">
        <v>12524</v>
      </c>
      <c r="G17" s="19">
        <v>12524</v>
      </c>
      <c r="H17" s="19">
        <v>12524</v>
      </c>
      <c r="I17" s="19">
        <v>12524</v>
      </c>
      <c r="J17" s="19">
        <v>12524</v>
      </c>
      <c r="K17" s="19">
        <v>12525</v>
      </c>
      <c r="L17" s="19">
        <v>12525</v>
      </c>
      <c r="M17" s="19">
        <v>12525</v>
      </c>
      <c r="N17" s="138">
        <v>12525</v>
      </c>
      <c r="O17" s="19">
        <v>12525</v>
      </c>
    </row>
    <row r="18" spans="1:15" ht="15.75">
      <c r="A18" s="192"/>
      <c r="B18" s="16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38"/>
      <c r="O18" s="19"/>
    </row>
    <row r="19" spans="1:15" ht="15.75">
      <c r="A19" s="192"/>
      <c r="B19" s="16" t="s">
        <v>18</v>
      </c>
      <c r="C19" s="20">
        <v>12940</v>
      </c>
      <c r="D19" s="20">
        <v>12940</v>
      </c>
      <c r="E19" s="20">
        <v>12940</v>
      </c>
      <c r="F19" s="20">
        <v>12940</v>
      </c>
      <c r="G19" s="20">
        <v>12940</v>
      </c>
      <c r="H19" s="20">
        <v>12940</v>
      </c>
      <c r="I19" s="20">
        <v>12940</v>
      </c>
      <c r="J19" s="20">
        <v>12940</v>
      </c>
      <c r="K19" s="20">
        <v>12949</v>
      </c>
      <c r="L19" s="20">
        <v>12949</v>
      </c>
      <c r="M19" s="20">
        <v>12949</v>
      </c>
      <c r="N19" s="139">
        <v>12949</v>
      </c>
      <c r="O19" s="20">
        <v>12950</v>
      </c>
    </row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12E1-58ED-44E4-A6B6-FD1F22A2ECBC}">
  <dimension ref="A1:O27"/>
  <sheetViews>
    <sheetView topLeftCell="I1" zoomScale="86" zoomScaleNormal="86" workbookViewId="0">
      <selection activeCell="N13" sqref="N13"/>
    </sheetView>
  </sheetViews>
  <sheetFormatPr defaultRowHeight="15"/>
  <cols>
    <col min="1" max="1" width="29.7109375" bestFit="1" customWidth="1"/>
    <col min="2" max="2" width="30.42578125" bestFit="1" customWidth="1"/>
    <col min="3" max="13" width="11.5703125" bestFit="1" customWidth="1"/>
    <col min="14" max="14" width="11.5703125" style="125" bestFit="1" customWidth="1"/>
    <col min="15" max="15" width="11.5703125" bestFit="1" customWidth="1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15.75">
      <c r="A2" s="190" t="s">
        <v>43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>
      <c r="A3" s="3"/>
      <c r="B3" s="3"/>
      <c r="C3" s="21" t="s">
        <v>0</v>
      </c>
      <c r="D3" s="21" t="str">
        <f t="shared" ref="D3:O3" si="0">TEXT(LEFT(C3,4),"0000")+1&amp;"-"&amp;TEXT(RIGHT(C3,2),"00")+1</f>
        <v>2012-13</v>
      </c>
      <c r="E3" s="21" t="str">
        <f t="shared" si="0"/>
        <v>2013-14</v>
      </c>
      <c r="F3" s="21" t="str">
        <f t="shared" si="0"/>
        <v>2014-15</v>
      </c>
      <c r="G3" s="21" t="str">
        <f t="shared" si="0"/>
        <v>2015-16</v>
      </c>
      <c r="H3" s="21" t="str">
        <f t="shared" si="0"/>
        <v>2016-17</v>
      </c>
      <c r="I3" s="21" t="str">
        <f t="shared" si="0"/>
        <v>2017-18</v>
      </c>
      <c r="J3" s="21" t="str">
        <f t="shared" si="0"/>
        <v>2018-19</v>
      </c>
      <c r="K3" s="21" t="str">
        <f t="shared" si="0"/>
        <v>2019-20</v>
      </c>
      <c r="L3" s="21" t="str">
        <f t="shared" si="0"/>
        <v>2020-21</v>
      </c>
      <c r="M3" s="21" t="str">
        <f t="shared" si="0"/>
        <v>2021-22</v>
      </c>
      <c r="N3" s="141" t="str">
        <f t="shared" si="0"/>
        <v>2022-23</v>
      </c>
      <c r="O3" s="21" t="str">
        <f t="shared" si="0"/>
        <v>2023-24</v>
      </c>
    </row>
    <row r="4" spans="1:15" s="123" customFormat="1">
      <c r="A4" s="191" t="s">
        <v>28</v>
      </c>
      <c r="B4" s="191"/>
      <c r="C4" s="122">
        <v>23283341</v>
      </c>
      <c r="D4" s="122">
        <v>23283341</v>
      </c>
      <c r="E4" s="122">
        <v>23283341</v>
      </c>
      <c r="F4" s="122">
        <v>23283341</v>
      </c>
      <c r="G4" s="122">
        <v>24450146</v>
      </c>
      <c r="H4" s="122">
        <v>24470309</v>
      </c>
      <c r="I4" s="122">
        <v>24514729</v>
      </c>
      <c r="J4" s="122">
        <v>24523873</v>
      </c>
      <c r="K4" s="122">
        <v>24647680</v>
      </c>
      <c r="L4" s="122">
        <v>25183742</v>
      </c>
      <c r="M4" s="122">
        <v>25183742</v>
      </c>
      <c r="N4" s="124">
        <v>25183742</v>
      </c>
      <c r="O4" s="122">
        <v>25200219</v>
      </c>
    </row>
    <row r="5" spans="1:15">
      <c r="A5" s="188" t="s">
        <v>29</v>
      </c>
      <c r="B5" s="188"/>
      <c r="C5" s="6">
        <v>4960.8670000000002</v>
      </c>
      <c r="D5" s="6">
        <v>4960.8670000000002</v>
      </c>
      <c r="E5" s="6">
        <v>4960.8670000000002</v>
      </c>
      <c r="F5" s="6">
        <v>4960.8670000000002</v>
      </c>
      <c r="G5" s="6">
        <v>5938.1369999999997</v>
      </c>
      <c r="H5" s="6">
        <v>6008.7569999999996</v>
      </c>
      <c r="I5" s="6">
        <v>6026</v>
      </c>
      <c r="J5" s="6">
        <v>6132.8670000000002</v>
      </c>
      <c r="K5" s="6">
        <v>6823.5029999999997</v>
      </c>
      <c r="L5" s="6">
        <v>6823.5029999999997</v>
      </c>
      <c r="M5" s="6">
        <v>6823.5029999999997</v>
      </c>
      <c r="N5" s="124">
        <v>6823.5029999999997</v>
      </c>
      <c r="O5" s="6">
        <v>6828.8130000000001</v>
      </c>
    </row>
    <row r="6" spans="1:15">
      <c r="A6" s="188" t="s">
        <v>30</v>
      </c>
      <c r="B6" s="3" t="s">
        <v>13</v>
      </c>
      <c r="C6" s="6">
        <v>11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11</v>
      </c>
      <c r="J6" s="6">
        <v>11</v>
      </c>
      <c r="K6" s="6">
        <v>11</v>
      </c>
      <c r="L6" s="6">
        <v>11</v>
      </c>
      <c r="M6" s="6">
        <v>11</v>
      </c>
      <c r="N6" s="124">
        <v>11</v>
      </c>
      <c r="O6" s="6">
        <v>11</v>
      </c>
    </row>
    <row r="7" spans="1:15">
      <c r="A7" s="188"/>
      <c r="B7" s="3" t="s">
        <v>14</v>
      </c>
      <c r="C7" s="6">
        <v>160</v>
      </c>
      <c r="D7" s="6">
        <v>160</v>
      </c>
      <c r="E7" s="6">
        <v>160</v>
      </c>
      <c r="F7" s="6">
        <v>160</v>
      </c>
      <c r="G7" s="6">
        <v>180</v>
      </c>
      <c r="H7" s="6">
        <v>181</v>
      </c>
      <c r="I7" s="6">
        <v>181</v>
      </c>
      <c r="J7" s="6">
        <v>181</v>
      </c>
      <c r="K7" s="6">
        <v>183</v>
      </c>
      <c r="L7" s="6">
        <v>186</v>
      </c>
      <c r="M7" s="6">
        <v>186</v>
      </c>
      <c r="N7" s="124">
        <v>186</v>
      </c>
      <c r="O7" s="6">
        <v>187</v>
      </c>
    </row>
    <row r="8" spans="1:15">
      <c r="A8" s="188"/>
      <c r="B8" s="3" t="s">
        <v>15</v>
      </c>
      <c r="C8" s="6">
        <v>43</v>
      </c>
      <c r="D8" s="6">
        <v>43</v>
      </c>
      <c r="E8" s="6">
        <v>43</v>
      </c>
      <c r="F8" s="6">
        <v>43</v>
      </c>
      <c r="G8" s="6">
        <v>80</v>
      </c>
      <c r="H8" s="6">
        <v>80</v>
      </c>
      <c r="I8" s="6">
        <v>83</v>
      </c>
      <c r="J8" s="6">
        <v>84</v>
      </c>
      <c r="K8" s="6">
        <v>87</v>
      </c>
      <c r="L8" s="6">
        <v>113</v>
      </c>
      <c r="M8" s="6">
        <v>113</v>
      </c>
      <c r="N8" s="124">
        <v>113</v>
      </c>
      <c r="O8" s="6">
        <v>114</v>
      </c>
    </row>
    <row r="9" spans="1:15">
      <c r="A9" s="188"/>
      <c r="B9" s="3" t="s">
        <v>16</v>
      </c>
      <c r="C9" s="6">
        <v>1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124">
        <v>1</v>
      </c>
      <c r="O9" s="6">
        <v>1</v>
      </c>
    </row>
    <row r="10" spans="1:15">
      <c r="A10" s="188"/>
      <c r="B10" s="3" t="s">
        <v>44</v>
      </c>
      <c r="C10" s="6">
        <v>4</v>
      </c>
      <c r="D10" s="6">
        <v>4</v>
      </c>
      <c r="E10" s="6">
        <v>4</v>
      </c>
      <c r="F10" s="6">
        <v>4</v>
      </c>
      <c r="G10" s="6">
        <v>4</v>
      </c>
      <c r="H10" s="6">
        <v>4</v>
      </c>
      <c r="I10" s="6">
        <v>4</v>
      </c>
      <c r="J10" s="6">
        <v>4</v>
      </c>
      <c r="K10" s="6">
        <v>4</v>
      </c>
      <c r="L10" s="6">
        <v>4</v>
      </c>
      <c r="M10" s="6">
        <v>4</v>
      </c>
      <c r="N10" s="124">
        <v>4</v>
      </c>
      <c r="O10" s="6">
        <v>4</v>
      </c>
    </row>
    <row r="11" spans="1:15">
      <c r="A11" s="188"/>
      <c r="B11" s="3" t="s">
        <v>18</v>
      </c>
      <c r="C11" s="6">
        <f>SUM(C6:C10)</f>
        <v>219</v>
      </c>
      <c r="D11" s="6">
        <f t="shared" ref="D11:O11" si="1">SUM(D6:D10)</f>
        <v>219</v>
      </c>
      <c r="E11" s="6">
        <f t="shared" si="1"/>
        <v>219</v>
      </c>
      <c r="F11" s="6">
        <f t="shared" si="1"/>
        <v>219</v>
      </c>
      <c r="G11" s="6">
        <f t="shared" si="1"/>
        <v>276</v>
      </c>
      <c r="H11" s="6">
        <f t="shared" si="1"/>
        <v>277</v>
      </c>
      <c r="I11" s="6">
        <f t="shared" si="1"/>
        <v>280</v>
      </c>
      <c r="J11" s="6">
        <f t="shared" si="1"/>
        <v>281</v>
      </c>
      <c r="K11" s="6">
        <f t="shared" si="1"/>
        <v>286</v>
      </c>
      <c r="L11" s="6">
        <f t="shared" si="1"/>
        <v>315</v>
      </c>
      <c r="M11" s="6">
        <f t="shared" si="1"/>
        <v>315</v>
      </c>
      <c r="N11" s="124">
        <f t="shared" si="1"/>
        <v>315</v>
      </c>
      <c r="O11" s="6">
        <f t="shared" si="1"/>
        <v>317</v>
      </c>
    </row>
    <row r="12" spans="1:15">
      <c r="A12" s="12"/>
      <c r="B12" s="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24"/>
      <c r="O12" s="6"/>
    </row>
    <row r="13" spans="1:15" s="123" customFormat="1">
      <c r="A13" s="191" t="s">
        <v>31</v>
      </c>
      <c r="B13" s="191"/>
      <c r="C13" s="122">
        <v>38359035</v>
      </c>
      <c r="D13" s="122">
        <v>38359035</v>
      </c>
      <c r="E13" s="122">
        <v>38372050</v>
      </c>
      <c r="F13" s="122">
        <v>37527260</v>
      </c>
      <c r="G13" s="122">
        <v>37663674</v>
      </c>
      <c r="H13" s="122">
        <v>37663674</v>
      </c>
      <c r="I13" s="122">
        <v>37469335</v>
      </c>
      <c r="J13" s="122">
        <v>37663674</v>
      </c>
      <c r="K13" s="122">
        <v>37663674</v>
      </c>
      <c r="L13" s="122">
        <v>37663674</v>
      </c>
      <c r="M13" s="122">
        <v>37001711</v>
      </c>
      <c r="N13" s="124">
        <v>36780210</v>
      </c>
      <c r="O13" s="122">
        <v>36876849</v>
      </c>
    </row>
    <row r="14" spans="1:15">
      <c r="A14" s="188" t="s">
        <v>32</v>
      </c>
      <c r="B14" s="188"/>
      <c r="C14" s="22">
        <v>18193063.41</v>
      </c>
      <c r="D14" s="22">
        <v>18193063.41</v>
      </c>
      <c r="E14" s="22">
        <v>18193063.41</v>
      </c>
      <c r="F14" s="22">
        <v>18193063.41</v>
      </c>
      <c r="G14" s="22">
        <v>18210193.75</v>
      </c>
      <c r="H14" s="22">
        <v>18210193.75</v>
      </c>
      <c r="I14" s="22">
        <v>18210194.75</v>
      </c>
      <c r="J14" s="22">
        <v>18210194</v>
      </c>
      <c r="K14" s="22">
        <v>18210193.75</v>
      </c>
      <c r="L14" s="22">
        <v>18210193.75</v>
      </c>
      <c r="M14" s="22">
        <v>18099302.23</v>
      </c>
      <c r="N14" s="142">
        <v>18092175.559999999</v>
      </c>
      <c r="O14" s="22">
        <v>16278678.294099959</v>
      </c>
    </row>
    <row r="15" spans="1:15">
      <c r="A15" s="188" t="s">
        <v>33</v>
      </c>
      <c r="B15" s="3" t="s">
        <v>19</v>
      </c>
      <c r="C15" s="6">
        <v>30</v>
      </c>
      <c r="D15" s="6">
        <v>30</v>
      </c>
      <c r="E15" s="6">
        <v>30</v>
      </c>
      <c r="F15" s="6">
        <v>30</v>
      </c>
      <c r="G15" s="6">
        <v>30</v>
      </c>
      <c r="H15" s="6">
        <v>30</v>
      </c>
      <c r="I15" s="6">
        <v>30</v>
      </c>
      <c r="J15" s="6">
        <v>30</v>
      </c>
      <c r="K15" s="6">
        <v>30</v>
      </c>
      <c r="L15" s="6">
        <v>30</v>
      </c>
      <c r="M15" s="6">
        <v>31</v>
      </c>
      <c r="N15" s="124">
        <v>31</v>
      </c>
      <c r="O15" s="6">
        <v>31</v>
      </c>
    </row>
    <row r="16" spans="1:15">
      <c r="A16" s="188"/>
      <c r="B16" s="3" t="s">
        <v>20</v>
      </c>
      <c r="C16" s="6">
        <v>176</v>
      </c>
      <c r="D16" s="6">
        <v>176</v>
      </c>
      <c r="E16" s="6">
        <v>176</v>
      </c>
      <c r="F16" s="6">
        <v>176</v>
      </c>
      <c r="G16" s="6">
        <v>176</v>
      </c>
      <c r="H16" s="6">
        <v>176</v>
      </c>
      <c r="I16" s="6">
        <v>176</v>
      </c>
      <c r="J16" s="6">
        <v>177</v>
      </c>
      <c r="K16" s="6">
        <v>226</v>
      </c>
      <c r="L16" s="6">
        <v>231</v>
      </c>
      <c r="M16" s="6">
        <v>233</v>
      </c>
      <c r="N16" s="124">
        <v>239</v>
      </c>
      <c r="O16" s="6">
        <v>239</v>
      </c>
    </row>
    <row r="17" spans="1:15">
      <c r="A17" s="188"/>
      <c r="B17" s="3" t="s">
        <v>21</v>
      </c>
      <c r="C17" s="6">
        <v>5627</v>
      </c>
      <c r="D17" s="6">
        <v>5629</v>
      </c>
      <c r="E17" s="6">
        <v>6005</v>
      </c>
      <c r="F17" s="6">
        <v>6006</v>
      </c>
      <c r="G17" s="6">
        <v>6013</v>
      </c>
      <c r="H17" s="6">
        <v>6018</v>
      </c>
      <c r="I17" s="6">
        <v>6024</v>
      </c>
      <c r="J17" s="6">
        <v>6024</v>
      </c>
      <c r="K17" s="6">
        <v>6024</v>
      </c>
      <c r="L17" s="6">
        <v>6012</v>
      </c>
      <c r="M17" s="6">
        <v>6006</v>
      </c>
      <c r="N17" s="124">
        <v>5954</v>
      </c>
      <c r="O17" s="6">
        <v>5949</v>
      </c>
    </row>
    <row r="18" spans="1:15">
      <c r="A18" s="188"/>
      <c r="B18" s="3" t="s">
        <v>17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24"/>
      <c r="O18" s="6"/>
    </row>
    <row r="19" spans="1:15">
      <c r="A19" s="188"/>
      <c r="B19" s="3" t="s">
        <v>18</v>
      </c>
      <c r="C19" s="6">
        <f>SUM(C15:C18)</f>
        <v>5833</v>
      </c>
      <c r="D19" s="6">
        <f t="shared" ref="D19:O19" si="2">SUM(D15:D18)</f>
        <v>5835</v>
      </c>
      <c r="E19" s="6">
        <f t="shared" si="2"/>
        <v>6211</v>
      </c>
      <c r="F19" s="6">
        <f t="shared" si="2"/>
        <v>6212</v>
      </c>
      <c r="G19" s="6">
        <f t="shared" si="2"/>
        <v>6219</v>
      </c>
      <c r="H19" s="6">
        <f t="shared" si="2"/>
        <v>6224</v>
      </c>
      <c r="I19" s="6">
        <f t="shared" si="2"/>
        <v>6230</v>
      </c>
      <c r="J19" s="6">
        <f t="shared" si="2"/>
        <v>6231</v>
      </c>
      <c r="K19" s="6">
        <f t="shared" si="2"/>
        <v>6280</v>
      </c>
      <c r="L19" s="6">
        <f t="shared" si="2"/>
        <v>6273</v>
      </c>
      <c r="M19" s="6">
        <f t="shared" si="2"/>
        <v>6270</v>
      </c>
      <c r="N19" s="124">
        <f t="shared" si="2"/>
        <v>6224</v>
      </c>
      <c r="O19" s="6">
        <f t="shared" si="2"/>
        <v>6219</v>
      </c>
    </row>
    <row r="20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7"/>
      <c r="O20" s="2"/>
    </row>
    <row r="21" spans="1:15">
      <c r="A21" s="2" t="s">
        <v>45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7"/>
      <c r="O21" s="2"/>
    </row>
    <row r="22" spans="1:15">
      <c r="A22" s="198" t="s">
        <v>46</v>
      </c>
      <c r="B22" s="19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7"/>
      <c r="O22" s="2"/>
    </row>
    <row r="23" spans="1:15">
      <c r="A23" s="2" t="s">
        <v>47</v>
      </c>
      <c r="B23" s="2" t="s">
        <v>48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7"/>
      <c r="O23" s="2"/>
    </row>
    <row r="24" spans="1:15">
      <c r="A24" s="2" t="s">
        <v>49</v>
      </c>
      <c r="B24" s="2" t="s">
        <v>50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7"/>
      <c r="O24" s="2"/>
    </row>
    <row r="25" spans="1:15">
      <c r="A25" s="2" t="s">
        <v>51</v>
      </c>
      <c r="B25" s="2" t="s">
        <v>52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7"/>
      <c r="O25" s="2"/>
    </row>
    <row r="26" spans="1:15">
      <c r="A26" s="2" t="s">
        <v>53</v>
      </c>
      <c r="B26" s="2" t="s">
        <v>54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7"/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7"/>
      <c r="O27" s="2"/>
    </row>
  </sheetData>
  <mergeCells count="9">
    <mergeCell ref="A14:B14"/>
    <mergeCell ref="A15:A19"/>
    <mergeCell ref="A22:B22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08E4-3DCA-4251-AA01-CDBBE92CA556}">
  <dimension ref="A1:O20"/>
  <sheetViews>
    <sheetView topLeftCell="H1" zoomScale="74" zoomScaleNormal="74" workbookViewId="0">
      <selection activeCell="N13" sqref="N13"/>
    </sheetView>
  </sheetViews>
  <sheetFormatPr defaultRowHeight="15"/>
  <cols>
    <col min="1" max="1" width="29.7109375" bestFit="1" customWidth="1"/>
    <col min="2" max="2" width="23.85546875" bestFit="1" customWidth="1"/>
    <col min="3" max="13" width="12.42578125" bestFit="1" customWidth="1"/>
    <col min="14" max="14" width="12.42578125" style="125" bestFit="1" customWidth="1"/>
    <col min="15" max="15" width="12.42578125" bestFit="1" customWidth="1"/>
  </cols>
  <sheetData>
    <row r="1" spans="1:15" ht="15.75">
      <c r="A1" s="189" t="s">
        <v>26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15.75">
      <c r="A2" s="203" t="s">
        <v>55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5">
      <c r="A3" s="3"/>
      <c r="B3" s="3"/>
      <c r="C3" s="4" t="s">
        <v>0</v>
      </c>
      <c r="D3" s="4" t="str">
        <f t="shared" ref="D3:O3" si="0">TEXT(LEFT(C3,4),"0000")+1&amp;"-"&amp;TEXT(RIGHT(C3,2),"00")+1</f>
        <v>2012-13</v>
      </c>
      <c r="E3" s="4" t="str">
        <f t="shared" si="0"/>
        <v>2013-14</v>
      </c>
      <c r="F3" s="4" t="str">
        <f t="shared" si="0"/>
        <v>2014-15</v>
      </c>
      <c r="G3" s="4" t="str">
        <f t="shared" si="0"/>
        <v>2015-16</v>
      </c>
      <c r="H3" s="4" t="str">
        <f t="shared" si="0"/>
        <v>2016-17</v>
      </c>
      <c r="I3" s="4" t="str">
        <f t="shared" si="0"/>
        <v>2017-18</v>
      </c>
      <c r="J3" s="4" t="str">
        <f t="shared" si="0"/>
        <v>2018-19</v>
      </c>
      <c r="K3" s="4" t="str">
        <f t="shared" si="0"/>
        <v>2019-20</v>
      </c>
      <c r="L3" s="4" t="str">
        <f t="shared" si="0"/>
        <v>2020-21</v>
      </c>
      <c r="M3" s="4" t="str">
        <f t="shared" si="0"/>
        <v>2021-22</v>
      </c>
      <c r="N3" s="115" t="str">
        <f t="shared" si="0"/>
        <v>2022-23</v>
      </c>
      <c r="O3" s="4" t="str">
        <f t="shared" si="0"/>
        <v>2023-24</v>
      </c>
    </row>
    <row r="4" spans="1:15" s="123" customFormat="1">
      <c r="A4" s="206" t="s">
        <v>28</v>
      </c>
      <c r="B4" s="207"/>
      <c r="C4" s="122">
        <v>3226964</v>
      </c>
      <c r="D4" s="122">
        <v>3347712</v>
      </c>
      <c r="E4" s="122">
        <v>3520281.4925663127</v>
      </c>
      <c r="F4" s="122">
        <v>3624279.8884578729</v>
      </c>
      <c r="G4" s="122">
        <v>3774986.7312636175</v>
      </c>
      <c r="H4" s="122">
        <v>3883931.8785779472</v>
      </c>
      <c r="I4" s="122">
        <v>4150703.1393435546</v>
      </c>
      <c r="J4" s="122">
        <v>4862386.6504892828</v>
      </c>
      <c r="K4" s="122">
        <v>4992739.6622486059</v>
      </c>
      <c r="L4" s="122">
        <v>5118628.6740079289</v>
      </c>
      <c r="M4" s="122">
        <v>5455383.9885882437</v>
      </c>
      <c r="N4" s="124">
        <v>5586367.0251954366</v>
      </c>
      <c r="O4" s="122">
        <v>5731966.9310315391</v>
      </c>
    </row>
    <row r="5" spans="1:15">
      <c r="A5" s="199" t="s">
        <v>29</v>
      </c>
      <c r="B5" s="200"/>
      <c r="C5" s="6">
        <v>692.46</v>
      </c>
      <c r="D5" s="6">
        <v>724.06</v>
      </c>
      <c r="E5" s="6">
        <v>750.78</v>
      </c>
      <c r="F5" s="6">
        <v>756.55</v>
      </c>
      <c r="G5" s="6">
        <v>779</v>
      </c>
      <c r="H5" s="6">
        <v>788.69</v>
      </c>
      <c r="I5" s="6">
        <v>995.2</v>
      </c>
      <c r="J5" s="6">
        <v>1299.1600000000001</v>
      </c>
      <c r="K5" s="6">
        <v>1303.68</v>
      </c>
      <c r="L5" s="6">
        <v>1303.68</v>
      </c>
      <c r="M5" s="6">
        <v>2656.19</v>
      </c>
      <c r="N5" s="124">
        <v>2656.19</v>
      </c>
      <c r="O5" s="6">
        <v>2675.47</v>
      </c>
    </row>
    <row r="6" spans="1:15">
      <c r="A6" s="201" t="s">
        <v>30</v>
      </c>
      <c r="B6" s="3" t="s">
        <v>13</v>
      </c>
      <c r="C6" s="6">
        <v>3</v>
      </c>
      <c r="D6" s="6">
        <v>6</v>
      </c>
      <c r="E6" s="6">
        <v>6</v>
      </c>
      <c r="F6" s="6">
        <v>6</v>
      </c>
      <c r="G6" s="6">
        <v>6</v>
      </c>
      <c r="H6" s="6">
        <v>6</v>
      </c>
      <c r="I6" s="6">
        <v>6</v>
      </c>
      <c r="J6" s="6">
        <v>8</v>
      </c>
      <c r="K6" s="6">
        <v>8</v>
      </c>
      <c r="L6" s="6">
        <v>8</v>
      </c>
      <c r="M6" s="6">
        <v>9</v>
      </c>
      <c r="N6" s="124">
        <v>9</v>
      </c>
      <c r="O6" s="6">
        <v>9</v>
      </c>
    </row>
    <row r="7" spans="1:15">
      <c r="A7" s="201"/>
      <c r="B7" s="3" t="s">
        <v>14</v>
      </c>
      <c r="C7" s="6">
        <v>31</v>
      </c>
      <c r="D7" s="6">
        <v>28</v>
      </c>
      <c r="E7" s="6">
        <v>28</v>
      </c>
      <c r="F7" s="6">
        <v>28</v>
      </c>
      <c r="G7" s="6">
        <v>32</v>
      </c>
      <c r="H7" s="6">
        <v>40</v>
      </c>
      <c r="I7" s="6">
        <v>42</v>
      </c>
      <c r="J7" s="6">
        <v>40</v>
      </c>
      <c r="K7" s="6">
        <v>40</v>
      </c>
      <c r="L7" s="6">
        <v>40</v>
      </c>
      <c r="M7" s="6">
        <v>41</v>
      </c>
      <c r="N7" s="124">
        <v>41</v>
      </c>
      <c r="O7" s="6">
        <v>44</v>
      </c>
    </row>
    <row r="8" spans="1:15">
      <c r="A8" s="201"/>
      <c r="B8" s="3" t="s">
        <v>15</v>
      </c>
      <c r="C8" s="6">
        <v>33</v>
      </c>
      <c r="D8" s="6">
        <v>38</v>
      </c>
      <c r="E8" s="6">
        <v>44</v>
      </c>
      <c r="F8" s="6">
        <v>45</v>
      </c>
      <c r="G8" s="6">
        <v>49</v>
      </c>
      <c r="H8" s="6">
        <v>43</v>
      </c>
      <c r="I8" s="6">
        <v>42</v>
      </c>
      <c r="J8" s="6">
        <v>42</v>
      </c>
      <c r="K8" s="6">
        <v>43</v>
      </c>
      <c r="L8" s="6">
        <v>43</v>
      </c>
      <c r="M8" s="6">
        <v>52</v>
      </c>
      <c r="N8" s="124">
        <v>52</v>
      </c>
      <c r="O8" s="6">
        <v>52</v>
      </c>
    </row>
    <row r="9" spans="1:15">
      <c r="A9" s="201"/>
      <c r="B9" s="3" t="s">
        <v>16</v>
      </c>
      <c r="C9" s="6">
        <v>9</v>
      </c>
      <c r="D9" s="6">
        <v>9</v>
      </c>
      <c r="E9" s="6">
        <v>9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124">
        <v>9</v>
      </c>
      <c r="O9" s="6">
        <v>9</v>
      </c>
    </row>
    <row r="10" spans="1:15">
      <c r="A10" s="201"/>
      <c r="B10" s="3" t="s">
        <v>17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24">
        <v>0</v>
      </c>
      <c r="O10" s="6">
        <v>0</v>
      </c>
    </row>
    <row r="11" spans="1:15">
      <c r="A11" s="202"/>
      <c r="B11" s="3" t="s">
        <v>18</v>
      </c>
      <c r="C11" s="6">
        <f>SUM(C6:C10)</f>
        <v>76</v>
      </c>
      <c r="D11" s="6">
        <f t="shared" ref="D11:O11" si="1">SUM(D6:D10)</f>
        <v>81</v>
      </c>
      <c r="E11" s="6">
        <f t="shared" si="1"/>
        <v>87</v>
      </c>
      <c r="F11" s="6">
        <f t="shared" si="1"/>
        <v>88</v>
      </c>
      <c r="G11" s="6">
        <f t="shared" si="1"/>
        <v>96</v>
      </c>
      <c r="H11" s="6">
        <f t="shared" si="1"/>
        <v>98</v>
      </c>
      <c r="I11" s="6">
        <f t="shared" si="1"/>
        <v>99</v>
      </c>
      <c r="J11" s="6">
        <f t="shared" si="1"/>
        <v>99</v>
      </c>
      <c r="K11" s="6">
        <f t="shared" si="1"/>
        <v>100</v>
      </c>
      <c r="L11" s="6">
        <f t="shared" si="1"/>
        <v>100</v>
      </c>
      <c r="M11" s="6">
        <f t="shared" si="1"/>
        <v>111</v>
      </c>
      <c r="N11" s="124">
        <f t="shared" si="1"/>
        <v>111</v>
      </c>
      <c r="O11" s="6">
        <f t="shared" si="1"/>
        <v>114</v>
      </c>
    </row>
    <row r="12" spans="1:15">
      <c r="A12" s="23"/>
      <c r="B12" s="2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6"/>
      <c r="O12" s="3"/>
    </row>
    <row r="13" spans="1:15" s="123" customFormat="1">
      <c r="A13" s="206" t="s">
        <v>31</v>
      </c>
      <c r="B13" s="207"/>
      <c r="C13" s="143">
        <v>7063000</v>
      </c>
      <c r="D13" s="143">
        <v>7107000</v>
      </c>
      <c r="E13" s="143">
        <v>7150000</v>
      </c>
      <c r="F13" s="143">
        <v>7191000</v>
      </c>
      <c r="G13" s="143">
        <v>7232000</v>
      </c>
      <c r="H13" s="143">
        <v>7269000</v>
      </c>
      <c r="I13" s="143">
        <v>7304000</v>
      </c>
      <c r="J13" s="143">
        <v>7338000</v>
      </c>
      <c r="K13" s="143">
        <v>7370000</v>
      </c>
      <c r="L13" s="143">
        <v>7402000</v>
      </c>
      <c r="M13" s="143">
        <v>7428000</v>
      </c>
      <c r="N13" s="145">
        <v>7450000</v>
      </c>
      <c r="O13" s="144">
        <v>7472000</v>
      </c>
    </row>
    <row r="14" spans="1:15">
      <c r="A14" s="199" t="s">
        <v>32</v>
      </c>
      <c r="B14" s="200"/>
      <c r="C14" s="25">
        <v>20422.170000000002</v>
      </c>
      <c r="D14" s="25">
        <v>20390.570000000003</v>
      </c>
      <c r="E14" s="25">
        <v>20363.850000000002</v>
      </c>
      <c r="F14" s="25">
        <v>20358.080000000002</v>
      </c>
      <c r="G14" s="25">
        <v>20335.63</v>
      </c>
      <c r="H14" s="25">
        <v>20325.940000000002</v>
      </c>
      <c r="I14" s="25">
        <v>20119.430000000004</v>
      </c>
      <c r="J14" s="25">
        <v>19815.470000000005</v>
      </c>
      <c r="K14" s="25">
        <v>19810.950000000004</v>
      </c>
      <c r="L14" s="25">
        <v>19810.950000000004</v>
      </c>
      <c r="M14" s="25">
        <v>18458.440000000006</v>
      </c>
      <c r="N14" s="145">
        <v>18458.440000000006</v>
      </c>
      <c r="O14" s="26">
        <v>18439.160000000007</v>
      </c>
    </row>
    <row r="15" spans="1:15">
      <c r="A15" s="201" t="s">
        <v>33</v>
      </c>
      <c r="B15" s="3" t="s">
        <v>19</v>
      </c>
      <c r="C15" s="25">
        <v>13</v>
      </c>
      <c r="D15" s="25">
        <v>13</v>
      </c>
      <c r="E15" s="25">
        <v>13</v>
      </c>
      <c r="F15" s="25">
        <v>13</v>
      </c>
      <c r="G15" s="25">
        <v>13</v>
      </c>
      <c r="H15" s="25">
        <v>13</v>
      </c>
      <c r="I15" s="25">
        <v>13</v>
      </c>
      <c r="J15" s="25">
        <v>13</v>
      </c>
      <c r="K15" s="25">
        <v>13</v>
      </c>
      <c r="L15" s="25">
        <v>13</v>
      </c>
      <c r="M15" s="25">
        <v>13</v>
      </c>
      <c r="N15" s="145">
        <v>13</v>
      </c>
      <c r="O15" s="26">
        <v>13</v>
      </c>
    </row>
    <row r="16" spans="1:15">
      <c r="A16" s="201"/>
      <c r="B16" s="3" t="s">
        <v>20</v>
      </c>
      <c r="C16" s="25">
        <v>95</v>
      </c>
      <c r="D16" s="25">
        <v>95</v>
      </c>
      <c r="E16" s="25">
        <v>95</v>
      </c>
      <c r="F16" s="25">
        <v>95</v>
      </c>
      <c r="G16" s="25">
        <v>95</v>
      </c>
      <c r="H16" s="25">
        <v>95</v>
      </c>
      <c r="I16" s="25">
        <v>95</v>
      </c>
      <c r="J16" s="25">
        <v>95</v>
      </c>
      <c r="K16" s="25">
        <v>95</v>
      </c>
      <c r="L16" s="25">
        <v>95</v>
      </c>
      <c r="M16" s="25">
        <v>95</v>
      </c>
      <c r="N16" s="145">
        <v>95</v>
      </c>
      <c r="O16" s="26">
        <v>95</v>
      </c>
    </row>
    <row r="17" spans="1:15">
      <c r="A17" s="201"/>
      <c r="B17" s="3" t="s">
        <v>21</v>
      </c>
      <c r="C17" s="25">
        <v>7227</v>
      </c>
      <c r="D17" s="25">
        <v>7227</v>
      </c>
      <c r="E17" s="25">
        <v>7227</v>
      </c>
      <c r="F17" s="25">
        <v>7227</v>
      </c>
      <c r="G17" s="25">
        <v>7227</v>
      </c>
      <c r="H17" s="25">
        <v>7227</v>
      </c>
      <c r="I17" s="25">
        <v>7227</v>
      </c>
      <c r="J17" s="25">
        <v>7995</v>
      </c>
      <c r="K17" s="25">
        <v>7995</v>
      </c>
      <c r="L17" s="25">
        <v>7995</v>
      </c>
      <c r="M17" s="25">
        <v>7995</v>
      </c>
      <c r="N17" s="145">
        <v>7995</v>
      </c>
      <c r="O17" s="26">
        <v>7995</v>
      </c>
    </row>
    <row r="18" spans="1:15">
      <c r="A18" s="201"/>
      <c r="B18" s="3" t="s">
        <v>17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145">
        <v>0</v>
      </c>
      <c r="O18" s="26">
        <v>0</v>
      </c>
    </row>
    <row r="19" spans="1:15" ht="15.75" thickBot="1">
      <c r="A19" s="202"/>
      <c r="B19" s="3" t="s">
        <v>18</v>
      </c>
      <c r="C19" s="27">
        <f t="shared" ref="C19:O19" si="2">SUM(C15:C18)</f>
        <v>7335</v>
      </c>
      <c r="D19" s="27">
        <f t="shared" si="2"/>
        <v>7335</v>
      </c>
      <c r="E19" s="27">
        <f t="shared" si="2"/>
        <v>7335</v>
      </c>
      <c r="F19" s="27">
        <f t="shared" si="2"/>
        <v>7335</v>
      </c>
      <c r="G19" s="27">
        <f t="shared" si="2"/>
        <v>7335</v>
      </c>
      <c r="H19" s="27">
        <f t="shared" si="2"/>
        <v>7335</v>
      </c>
      <c r="I19" s="27">
        <f t="shared" si="2"/>
        <v>7335</v>
      </c>
      <c r="J19" s="27">
        <f t="shared" si="2"/>
        <v>8103</v>
      </c>
      <c r="K19" s="27">
        <f t="shared" si="2"/>
        <v>8103</v>
      </c>
      <c r="L19" s="27">
        <f t="shared" si="2"/>
        <v>8103</v>
      </c>
      <c r="M19" s="27">
        <f t="shared" si="2"/>
        <v>8103</v>
      </c>
      <c r="N19" s="146">
        <f t="shared" si="2"/>
        <v>8103</v>
      </c>
      <c r="O19" s="28">
        <f t="shared" si="2"/>
        <v>8103</v>
      </c>
    </row>
    <row r="20" spans="1:15" ht="15.75" thickTop="1"/>
  </sheetData>
  <mergeCells count="8">
    <mergeCell ref="A14:B14"/>
    <mergeCell ref="A15:A19"/>
    <mergeCell ref="A1:O1"/>
    <mergeCell ref="A2:O2"/>
    <mergeCell ref="A4:B4"/>
    <mergeCell ref="A5:B5"/>
    <mergeCell ref="A6:A11"/>
    <mergeCell ref="A13:B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C6E27EEC49764F8795671B0D25FBED" ma:contentTypeVersion="14" ma:contentTypeDescription="Create a new document." ma:contentTypeScope="" ma:versionID="674fa272db1bda80697de6d071458dd4">
  <xsd:schema xmlns:xsd="http://www.w3.org/2001/XMLSchema" xmlns:xs="http://www.w3.org/2001/XMLSchema" xmlns:p="http://schemas.microsoft.com/office/2006/metadata/properties" xmlns:ns2="aa409084-4510-4838-9c3f-4cde52d258b4" xmlns:ns3="5bd76b91-8b6c-495e-b5ff-694f4c597125" targetNamespace="http://schemas.microsoft.com/office/2006/metadata/properties" ma:root="true" ma:fieldsID="9abfd7954f1cf6880b7af0a6c61a300b" ns2:_="" ns3:_="">
    <xsd:import namespace="aa409084-4510-4838-9c3f-4cde52d258b4"/>
    <xsd:import namespace="5bd76b91-8b6c-495e-b5ff-694f4c5971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09084-4510-4838-9c3f-4cde52d258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f62d26-c6a0-457a-add7-518789440b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76b91-8b6c-495e-b5ff-694f4c5971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535f5a3-0c5e-481f-9879-88144930abe6}" ma:internalName="TaxCatchAll" ma:showField="CatchAllData" ma:web="5bd76b91-8b6c-495e-b5ff-694f4c5971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09084-4510-4838-9c3f-4cde52d258b4">
      <Terms xmlns="http://schemas.microsoft.com/office/infopath/2007/PartnerControls"/>
    </lcf76f155ced4ddcb4097134ff3c332f>
    <TaxCatchAll xmlns="5bd76b91-8b6c-495e-b5ff-694f4c5971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EF406-7DC3-46BB-852C-6C101CF15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09084-4510-4838-9c3f-4cde52d258b4"/>
    <ds:schemaRef ds:uri="5bd76b91-8b6c-495e-b5ff-694f4c5971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F1A91B-2539-470E-B662-A3863A7F6B90}">
  <ds:schemaRefs>
    <ds:schemaRef ds:uri="http://purl.org/dc/dcmitype/"/>
    <ds:schemaRef ds:uri="http://schemas.microsoft.com/office/2006/documentManagement/types"/>
    <ds:schemaRef ds:uri="http://purl.org/dc/terms/"/>
    <ds:schemaRef ds:uri="aa409084-4510-4838-9c3f-4cde52d258b4"/>
    <ds:schemaRef ds:uri="http://schemas.openxmlformats.org/package/2006/metadata/core-properties"/>
    <ds:schemaRef ds:uri="5bd76b91-8b6c-495e-b5ff-694f4c597125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F7913A-FDAD-43A6-85D1-D0EF974B0D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Bihar</vt:lpstr>
      <vt:lpstr>Meghalaya</vt:lpstr>
      <vt:lpstr>Mizoram</vt:lpstr>
      <vt:lpstr>Manipur</vt:lpstr>
      <vt:lpstr>Rajasthan</vt:lpstr>
      <vt:lpstr>Tripura</vt:lpstr>
      <vt:lpstr>Tamil Nadu</vt:lpstr>
      <vt:lpstr>Karnataka</vt:lpstr>
      <vt:lpstr>Uttrakhand</vt:lpstr>
      <vt:lpstr>West Bengal</vt:lpstr>
      <vt:lpstr>Nagaland</vt:lpstr>
      <vt:lpstr>Uttar Pradesh</vt:lpstr>
      <vt:lpstr>Madhya Pradesh</vt:lpstr>
      <vt:lpstr>Odisha</vt:lpstr>
      <vt:lpstr>Arunachal Pradesh</vt:lpstr>
      <vt:lpstr>Sikkim</vt:lpstr>
      <vt:lpstr>Goa</vt:lpstr>
      <vt:lpstr>Himachal Pradesh</vt:lpstr>
      <vt:lpstr>Haryana</vt:lpstr>
      <vt:lpstr>Kerala</vt:lpstr>
      <vt:lpstr>Assam</vt:lpstr>
      <vt:lpstr>Maharashtra</vt:lpstr>
      <vt:lpstr>Gujarat</vt:lpstr>
      <vt:lpstr>Andhra Pradesh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MHA</cp:lastModifiedBy>
  <cp:revision/>
  <dcterms:created xsi:type="dcterms:W3CDTF">2015-06-05T18:17:20Z</dcterms:created>
  <dcterms:modified xsi:type="dcterms:W3CDTF">2026-02-07T10:37:59Z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0x01010041C6E27EEC49764F8795671B0D25FBED</vt:lpwstr>
  </property>
  <property fmtid="{D5CDD505-2E9C-101B-9397-08002B2CF9AE}" pid="3" name="MediaServiceImageTags">
    <vt:lpwstr/>
  </property>
  <property fmtid="{D5CDD505-2E9C-101B-9397-08002B2CF9AE}" pid="4" name="Order">
    <vt:r8>242400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